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cuments\"/>
    </mc:Choice>
  </mc:AlternateContent>
  <bookViews>
    <workbookView xWindow="0" yWindow="0" windowWidth="20490" windowHeight="8340" activeTab="2"/>
  </bookViews>
  <sheets>
    <sheet name="qt 2017" sheetId="3" r:id="rId1"/>
    <sheet name="du toan" sheetId="4" r:id="rId2"/>
    <sheet name="quy II 2018" sheetId="2" r:id="rId3"/>
    <sheet name="Sheet1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4" l="1"/>
  <c r="C36" i="4"/>
  <c r="D59" i="3"/>
  <c r="D58" i="3"/>
  <c r="G57" i="3"/>
  <c r="F57" i="3"/>
  <c r="F46" i="3" s="1"/>
  <c r="E57" i="3"/>
  <c r="D57" i="3"/>
  <c r="D46" i="3" s="1"/>
  <c r="C57" i="3"/>
  <c r="C46" i="3" s="1"/>
  <c r="G46" i="3"/>
  <c r="E46" i="3"/>
  <c r="F33" i="3"/>
  <c r="D33" i="3"/>
  <c r="D24" i="3" s="1"/>
  <c r="D32" i="3"/>
  <c r="G24" i="3"/>
  <c r="F24" i="3"/>
  <c r="E24" i="3"/>
  <c r="C24" i="3"/>
  <c r="D12" i="3"/>
  <c r="C12" i="3"/>
  <c r="C11" i="3" s="1"/>
  <c r="D11" i="3"/>
  <c r="G135" i="2" l="1"/>
  <c r="G133" i="2"/>
  <c r="G131" i="2"/>
  <c r="G130" i="2"/>
  <c r="G129" i="2"/>
  <c r="G128" i="2"/>
  <c r="G127" i="2"/>
  <c r="G126" i="2"/>
  <c r="G124" i="2"/>
  <c r="G123" i="2"/>
  <c r="G121" i="2"/>
  <c r="G119" i="2"/>
  <c r="G116" i="2"/>
  <c r="G115" i="2"/>
  <c r="G114" i="2"/>
  <c r="G110" i="2"/>
  <c r="G107" i="2"/>
  <c r="G105" i="2"/>
  <c r="G104" i="2"/>
  <c r="G103" i="2"/>
  <c r="G102" i="2"/>
  <c r="G100" i="2"/>
  <c r="G99" i="2"/>
  <c r="G98" i="2"/>
  <c r="G97" i="2"/>
  <c r="G96" i="2"/>
  <c r="G95" i="2"/>
  <c r="G94" i="2"/>
  <c r="G92" i="2"/>
  <c r="G91" i="2"/>
  <c r="G90" i="2"/>
  <c r="G89" i="2"/>
  <c r="G88" i="2"/>
  <c r="G87" i="2"/>
  <c r="G86" i="2"/>
  <c r="G84" i="2"/>
  <c r="G83" i="2"/>
  <c r="G81" i="2"/>
  <c r="G80" i="2"/>
  <c r="G79" i="2"/>
  <c r="G78" i="2"/>
  <c r="G76" i="2"/>
  <c r="G75" i="2"/>
  <c r="G74" i="2"/>
  <c r="G72" i="2"/>
  <c r="G71" i="2"/>
  <c r="G70" i="2"/>
  <c r="G69" i="2"/>
  <c r="G67" i="2"/>
  <c r="G66" i="2"/>
  <c r="G65" i="2"/>
  <c r="G63" i="2"/>
  <c r="G62" i="2"/>
  <c r="G61" i="2"/>
  <c r="G59" i="2"/>
  <c r="G57" i="2"/>
  <c r="G56" i="2"/>
  <c r="G55" i="2"/>
  <c r="G54" i="2"/>
  <c r="G52" i="2"/>
  <c r="G51" i="2"/>
  <c r="G49" i="2"/>
  <c r="G48" i="2"/>
  <c r="G47" i="2"/>
  <c r="G46" i="2"/>
  <c r="G45" i="2"/>
  <c r="G44" i="2"/>
  <c r="G43" i="2"/>
  <c r="G41" i="2"/>
  <c r="G40" i="2"/>
  <c r="G39" i="2"/>
  <c r="G38" i="2"/>
  <c r="H117" i="2"/>
  <c r="G117" i="2" s="1"/>
  <c r="H114" i="2"/>
  <c r="H113" i="2"/>
  <c r="G113" i="2" s="1"/>
  <c r="H112" i="2"/>
  <c r="E103" i="2"/>
  <c r="H134" i="2" l="1"/>
  <c r="H132" i="2"/>
  <c r="H125" i="2"/>
  <c r="H122" i="2"/>
  <c r="H120" i="2"/>
  <c r="H118" i="2"/>
  <c r="H111" i="2"/>
  <c r="H109" i="2"/>
  <c r="H106" i="2"/>
  <c r="H101" i="2"/>
  <c r="H93" i="2"/>
  <c r="H85" i="2"/>
  <c r="H82" i="2"/>
  <c r="H77" i="2"/>
  <c r="H73" i="2"/>
  <c r="H68" i="2"/>
  <c r="H64" i="2"/>
  <c r="H60" i="2"/>
  <c r="H58" i="2"/>
  <c r="H53" i="2"/>
  <c r="H50" i="2"/>
  <c r="H42" i="2"/>
  <c r="H37" i="2"/>
  <c r="G68" i="2" l="1"/>
  <c r="H108" i="2"/>
  <c r="H36" i="2"/>
  <c r="C101" i="2"/>
  <c r="C118" i="2"/>
  <c r="D82" i="2"/>
  <c r="G82" i="2" s="1"/>
  <c r="C82" i="2"/>
  <c r="D37" i="2"/>
  <c r="G37" i="2" s="1"/>
  <c r="D58" i="2"/>
  <c r="G58" i="2" s="1"/>
  <c r="C58" i="2"/>
  <c r="C37" i="2"/>
  <c r="E104" i="2"/>
  <c r="E87" i="2"/>
  <c r="E83" i="2"/>
  <c r="E44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D134" i="2"/>
  <c r="G134" i="2" s="1"/>
  <c r="C134" i="2"/>
  <c r="E133" i="2"/>
  <c r="D132" i="2"/>
  <c r="G132" i="2" s="1"/>
  <c r="C132" i="2"/>
  <c r="E131" i="2"/>
  <c r="E130" i="2"/>
  <c r="E129" i="2"/>
  <c r="E128" i="2"/>
  <c r="E127" i="2"/>
  <c r="E126" i="2"/>
  <c r="D125" i="2"/>
  <c r="G125" i="2" s="1"/>
  <c r="C125" i="2"/>
  <c r="E124" i="2"/>
  <c r="E123" i="2"/>
  <c r="D122" i="2"/>
  <c r="G122" i="2" s="1"/>
  <c r="C122" i="2"/>
  <c r="E121" i="2"/>
  <c r="D120" i="2"/>
  <c r="G120" i="2" s="1"/>
  <c r="C120" i="2"/>
  <c r="E120" i="2" s="1"/>
  <c r="E119" i="2"/>
  <c r="D118" i="2"/>
  <c r="E118" i="2" s="1"/>
  <c r="E117" i="2"/>
  <c r="E115" i="2"/>
  <c r="E113" i="2"/>
  <c r="D112" i="2"/>
  <c r="C111" i="2"/>
  <c r="E110" i="2"/>
  <c r="D109" i="2"/>
  <c r="G109" i="2" s="1"/>
  <c r="C109" i="2"/>
  <c r="E109" i="2" s="1"/>
  <c r="E107" i="2"/>
  <c r="D106" i="2"/>
  <c r="G106" i="2" s="1"/>
  <c r="C106" i="2"/>
  <c r="E105" i="2"/>
  <c r="E102" i="2"/>
  <c r="D101" i="2"/>
  <c r="G101" i="2" s="1"/>
  <c r="E100" i="2"/>
  <c r="E99" i="2"/>
  <c r="E98" i="2"/>
  <c r="E97" i="2"/>
  <c r="E96" i="2"/>
  <c r="E95" i="2"/>
  <c r="E94" i="2"/>
  <c r="D93" i="2"/>
  <c r="G93" i="2" s="1"/>
  <c r="C93" i="2"/>
  <c r="E92" i="2"/>
  <c r="E91" i="2"/>
  <c r="E90" i="2"/>
  <c r="E89" i="2"/>
  <c r="E88" i="2"/>
  <c r="E86" i="2"/>
  <c r="D85" i="2"/>
  <c r="G85" i="2" s="1"/>
  <c r="C85" i="2"/>
  <c r="E84" i="2"/>
  <c r="E81" i="2"/>
  <c r="E80" i="2"/>
  <c r="E79" i="2"/>
  <c r="E78" i="2"/>
  <c r="D77" i="2"/>
  <c r="G77" i="2" s="1"/>
  <c r="C77" i="2"/>
  <c r="E76" i="2"/>
  <c r="E75" i="2"/>
  <c r="E74" i="2"/>
  <c r="D73" i="2"/>
  <c r="G73" i="2" s="1"/>
  <c r="C73" i="2"/>
  <c r="E72" i="2"/>
  <c r="E71" i="2"/>
  <c r="E70" i="2"/>
  <c r="E69" i="2"/>
  <c r="D68" i="2"/>
  <c r="C68" i="2"/>
  <c r="E67" i="2"/>
  <c r="E66" i="2"/>
  <c r="E65" i="2"/>
  <c r="D64" i="2"/>
  <c r="G64" i="2" s="1"/>
  <c r="C64" i="2"/>
  <c r="E63" i="2"/>
  <c r="E62" i="2"/>
  <c r="E61" i="2"/>
  <c r="D60" i="2"/>
  <c r="G60" i="2" s="1"/>
  <c r="C60" i="2"/>
  <c r="E57" i="2"/>
  <c r="E56" i="2"/>
  <c r="E55" i="2"/>
  <c r="E54" i="2"/>
  <c r="D53" i="2"/>
  <c r="E53" i="2" s="1"/>
  <c r="C53" i="2"/>
  <c r="E52" i="2"/>
  <c r="E51" i="2"/>
  <c r="D50" i="2"/>
  <c r="G50" i="2" s="1"/>
  <c r="C50" i="2"/>
  <c r="E49" i="2"/>
  <c r="E48" i="2"/>
  <c r="E46" i="2"/>
  <c r="E45" i="2"/>
  <c r="E43" i="2"/>
  <c r="D42" i="2"/>
  <c r="G42" i="2" s="1"/>
  <c r="C42" i="2"/>
  <c r="E40" i="2"/>
  <c r="E39" i="2"/>
  <c r="E38" i="2"/>
  <c r="G53" i="2" l="1"/>
  <c r="E112" i="2"/>
  <c r="G112" i="2"/>
  <c r="G118" i="2"/>
  <c r="H35" i="2"/>
  <c r="C108" i="2"/>
  <c r="C35" i="2" s="1"/>
  <c r="C34" i="2" s="1"/>
  <c r="D36" i="2"/>
  <c r="G36" i="2" s="1"/>
  <c r="C36" i="2"/>
  <c r="D111" i="2"/>
  <c r="G111" i="2" s="1"/>
  <c r="E64" i="2"/>
  <c r="E85" i="2"/>
  <c r="E122" i="2"/>
  <c r="E132" i="2"/>
  <c r="E134" i="2"/>
  <c r="E125" i="2"/>
  <c r="E101" i="2"/>
  <c r="E50" i="2"/>
  <c r="D108" i="2"/>
  <c r="G108" i="2" s="1"/>
  <c r="E77" i="2"/>
  <c r="E73" i="2"/>
  <c r="E82" i="2"/>
  <c r="E106" i="2"/>
  <c r="E60" i="2"/>
  <c r="E68" i="2"/>
  <c r="E93" i="2"/>
  <c r="E42" i="2"/>
  <c r="E37" i="2"/>
  <c r="H34" i="2" l="1"/>
  <c r="E111" i="2"/>
  <c r="D35" i="2"/>
  <c r="D34" i="2" s="1"/>
  <c r="E34" i="2" s="1"/>
  <c r="E36" i="2"/>
  <c r="G35" i="2" l="1"/>
  <c r="G34" i="2"/>
  <c r="E35" i="2"/>
</calcChain>
</file>

<file path=xl/sharedStrings.xml><?xml version="1.0" encoding="utf-8"?>
<sst xmlns="http://schemas.openxmlformats.org/spreadsheetml/2006/main" count="361" uniqueCount="180">
  <si>
    <t>Số TT</t>
  </si>
  <si>
    <t>Nội dung</t>
  </si>
  <si>
    <t>Dự toán năm</t>
  </si>
  <si>
    <t>So sánh (%)</t>
  </si>
  <si>
    <t>Dự toán</t>
  </si>
  <si>
    <t>Cùng kỳ năm trước</t>
  </si>
  <si>
    <t>I</t>
  </si>
  <si>
    <t>Kinh phí nhiệm vụ không thường xuyên</t>
  </si>
  <si>
    <t>Chi quản lý hành chính</t>
  </si>
  <si>
    <t>Kinh phí không thực hiện chế độ tự chủ</t>
  </si>
  <si>
    <t>II</t>
  </si>
  <si>
    <t>Dự toán chi ngân sách nhà nước</t>
  </si>
  <si>
    <t>Nghiên cứu khoa học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</si>
  <si>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</si>
  <si>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</si>
  <si>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</si>
  <si>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</si>
  <si>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Chi sự nghiệp giáo dục, đào tạo, dạy nghề</t>
  </si>
  <si>
    <t>Chi sự nghiệp y tế, dân số và gia đình</t>
  </si>
  <si>
    <t>Chi bảo đảm xã hội</t>
  </si>
  <si>
    <t>Chi hoạt động kinh tế</t>
  </si>
  <si>
    <t>Chi sự nghiệp bảo vệ môi trường</t>
  </si>
  <si>
    <t>Chi sự nghiệp văn hóa thông tin</t>
  </si>
  <si>
    <t>Chi sự nghiệp phát thanh, truyền hình, thông tấn</t>
  </si>
  <si>
    <t>Chi sự nghiệp thể dục thể thao</t>
  </si>
  <si>
    <t>Chi Chương trình mục tiêu</t>
  </si>
  <si>
    <t>Chi Chương trình mục tiêu quốc gia</t>
  </si>
  <si>
    <t>(Chi tiết theo từng Chương trình mục tiêu quốc gia)</t>
  </si>
  <si>
    <t>(Chi tiết theo từng Chương trình mục tiêu)</t>
  </si>
  <si>
    <t>ĐV tính: Triệu đồng</t>
  </si>
  <si>
    <t>A</t>
  </si>
  <si>
    <t>B</t>
  </si>
  <si>
    <t>Biểu số 3 - Ban hành kèm theo Thông tư số 61/2017/TT-BTC ngày 15 tháng 6 năm 2017 của Bộ Tài chính</t>
  </si>
  <si>
    <t>(Dùng cho đơn vị dự toán cấp trên và đơn vị dự toán sử dụng ngân sách nhà nước)</t>
  </si>
  <si>
    <t>ĐV tính: đồng</t>
  </si>
  <si>
    <t>Số thu phí, lệ phí</t>
  </si>
  <si>
    <t>Lệ phí</t>
  </si>
  <si>
    <t>Lệ phí A</t>
  </si>
  <si>
    <t>Lệ phí B</t>
  </si>
  <si>
    <t>…………..</t>
  </si>
  <si>
    <t>Phí</t>
  </si>
  <si>
    <t>Phí A</t>
  </si>
  <si>
    <t>Phí B</t>
  </si>
  <si>
    <t>Chi từ nguồn thu phí được để lại</t>
  </si>
  <si>
    <t>Chi sự nghiệp…………..</t>
  </si>
  <si>
    <t>a</t>
  </si>
  <si>
    <t>Kinh phí nhiệm vụ thường xuyên</t>
  </si>
  <si>
    <t>b</t>
  </si>
  <si>
    <t>Kinh phí thực hiện chế độ tự chủ</t>
  </si>
  <si>
    <t>Số phí, lệ phí nộp NSNN</t>
  </si>
  <si>
    <t>Tiền lương</t>
  </si>
  <si>
    <t>Lương  ngạch bậc được duyệt</t>
  </si>
  <si>
    <t>Lương hợp đồng dài hạn</t>
  </si>
  <si>
    <t>Lương ngoài biên chế</t>
  </si>
  <si>
    <t>Lương hợp đồng</t>
  </si>
  <si>
    <t>Phụ cấp lương</t>
  </si>
  <si>
    <t>Chức vụ</t>
  </si>
  <si>
    <t>Ưu đãi</t>
  </si>
  <si>
    <t>Phụ cấp khu vực</t>
  </si>
  <si>
    <t>Trách nhiệm</t>
  </si>
  <si>
    <t>Hướng dẫn tập sự</t>
  </si>
  <si>
    <t xml:space="preserve">Phục cấp thâm niên </t>
  </si>
  <si>
    <t>Phụ cấp vượt  khung</t>
  </si>
  <si>
    <t>Phúc lợi tập thể</t>
  </si>
  <si>
    <t xml:space="preserve">Phép </t>
  </si>
  <si>
    <t>Nước uống GV</t>
  </si>
  <si>
    <t>Các khoản đóng góp</t>
  </si>
  <si>
    <t>Bảo hiểm xã hội</t>
  </si>
  <si>
    <t>Bảo hiểm y tế</t>
  </si>
  <si>
    <t>Kinh phí công đoàn</t>
  </si>
  <si>
    <t xml:space="preserve">Bảo hiểm thất nghiệp </t>
  </si>
  <si>
    <t>Chi thanh toán dịch vụ CC</t>
  </si>
  <si>
    <t>Thanh toán tiền điện</t>
  </si>
  <si>
    <t>Thanh toán tiền nước sạch</t>
  </si>
  <si>
    <t>Thanh toán tiền VSMT</t>
  </si>
  <si>
    <t>Vật tư văn phòng</t>
  </si>
  <si>
    <t>Văn phòng phẩm</t>
  </si>
  <si>
    <t>Mua sắm CCDC</t>
  </si>
  <si>
    <t xml:space="preserve">VTVP khác </t>
  </si>
  <si>
    <t>TT.T truyền. LL</t>
  </si>
  <si>
    <t>CP điện thoại</t>
  </si>
  <si>
    <t>Sách báo, Tạp chí TV</t>
  </si>
  <si>
    <t>Mạng Iternet</t>
  </si>
  <si>
    <t>Khoán điện thoại</t>
  </si>
  <si>
    <t>Hội nghị</t>
  </si>
  <si>
    <t>In, mua tài liệu</t>
  </si>
  <si>
    <t>Thuê mướn khác PV hội nghị</t>
  </si>
  <si>
    <t>CP khác</t>
  </si>
  <si>
    <t>Công tác phí</t>
  </si>
  <si>
    <t>Tiền vé máy bay tàu xe</t>
  </si>
  <si>
    <t>PC công tác phí</t>
  </si>
  <si>
    <t>Tiền thuê phòng ngủ</t>
  </si>
  <si>
    <t>Khoán công tác phí</t>
  </si>
  <si>
    <t>Chi phí thuê mướn</t>
  </si>
  <si>
    <t xml:space="preserve">Thuê mướn khác </t>
  </si>
  <si>
    <t>Chi SCTX TSCĐ</t>
  </si>
  <si>
    <t>Bảo trì máy lạnh</t>
  </si>
  <si>
    <t>Nhà cửa</t>
  </si>
  <si>
    <t>Thiết bị tin học</t>
  </si>
  <si>
    <t>Sửa chữa máy phô tô</t>
  </si>
  <si>
    <t xml:space="preserve">: Đường điện cấp thoát nước </t>
  </si>
  <si>
    <t>Các tài sản và công trình hạ tầng cơ sở khác</t>
  </si>
  <si>
    <t>Chi phí nghiệp vụ chuyên môn</t>
  </si>
  <si>
    <t xml:space="preserve">: Vật tư chuyên môn </t>
  </si>
  <si>
    <t xml:space="preserve">: Phấn trắng không bụi </t>
  </si>
  <si>
    <t>: Đồng phục thể dục</t>
  </si>
  <si>
    <t xml:space="preserve">: Thưởng học sinh </t>
  </si>
  <si>
    <t>: Tập huấn ngắn hạn</t>
  </si>
  <si>
    <t xml:space="preserve">: Chi các hội thi của học sinh </t>
  </si>
  <si>
    <t xml:space="preserve">: Chi khác </t>
  </si>
  <si>
    <t>Chi khác</t>
  </si>
  <si>
    <t xml:space="preserve">: Trích lập quỹ khen thưởng </t>
  </si>
  <si>
    <t>Trích 10% cải cách tiền lương</t>
  </si>
  <si>
    <t>Chi đầu tư tài sản vô hình</t>
  </si>
  <si>
    <t>Mua phần mềm máy tính</t>
  </si>
  <si>
    <t xml:space="preserve">Phụ cấp thêm giờ </t>
  </si>
  <si>
    <t>Các khoản thanh toán cho cá nhân</t>
  </si>
  <si>
    <t xml:space="preserve">Hỗ trợ bảo vệ </t>
  </si>
  <si>
    <t xml:space="preserve">Hỗ trợ phục vụ </t>
  </si>
  <si>
    <t>Hỗ trợ XMC</t>
  </si>
  <si>
    <t>Hỗ trợ tổ trưởng THC</t>
  </si>
  <si>
    <t>Hỗ trợ khuyết tật</t>
  </si>
  <si>
    <t>Hỗ trợ 30%</t>
  </si>
  <si>
    <t>6750</t>
  </si>
  <si>
    <t>Đi học</t>
  </si>
  <si>
    <t>Chi nhiệp vụ chuyên môn</t>
  </si>
  <si>
    <t xml:space="preserve">Đồng phục bảo vệ </t>
  </si>
  <si>
    <t>Khác</t>
  </si>
  <si>
    <t>Chi bảo hiểm tài sản và phương tiện của các đơn vị dự toán</t>
  </si>
  <si>
    <t>Tiền tết</t>
  </si>
  <si>
    <t>HTCPHT</t>
  </si>
  <si>
    <t>Chi tiền 20/11</t>
  </si>
  <si>
    <t>Xa nhà</t>
  </si>
  <si>
    <t>Chi các khoản khác</t>
  </si>
  <si>
    <t xml:space="preserve"> Chi mua sắm tài sản</t>
  </si>
  <si>
    <t>Thủ trưởng đơn vị</t>
  </si>
  <si>
    <t>ĐÁNH GIÁ THỰC HIỆN DỰ TOÁN THU- CHI NGÂN SÁCH 
QUÝ II/2018</t>
  </si>
  <si>
    <t>Đơn vị: Trường tiểu học Tân Hiệp</t>
  </si>
  <si>
    <t>Chương: 622</t>
  </si>
  <si>
    <t>Ước thực hiện quý II/2018</t>
  </si>
  <si>
    <t>Thuê phương tiện vận chuyển</t>
  </si>
  <si>
    <t>Tài sản thiết bị chuyên dùng</t>
  </si>
  <si>
    <t>Chênh lệch thu nhập</t>
  </si>
  <si>
    <t>Tăng thu nhập</t>
  </si>
  <si>
    <t>Các khoản phí lệ phí</t>
  </si>
  <si>
    <t>Đơn vị: TRƯỜNG TIỂU HỌC TÂN HIỆP</t>
  </si>
  <si>
    <r>
      <t xml:space="preserve">Mẫu biểu số 04
</t>
    </r>
    <r>
      <rPr>
        <i/>
        <sz val="11"/>
        <color theme="1"/>
        <rFont val="Times New Roman"/>
        <family val="1"/>
      </rPr>
      <t>(Ban hành kèm theo thông tư số 61/2017/TT-BTC ngày 15/6/2017)</t>
    </r>
  </si>
  <si>
    <t>CÔNG KHAI</t>
  </si>
  <si>
    <r>
      <t>QUYẾT TOÁN THU - CHI NGUỒN NSNN, NGUỒN KHÁC</t>
    </r>
    <r>
      <rPr>
        <sz val="13"/>
        <rFont val="Times New Roman"/>
        <family val="1"/>
      </rPr>
      <t xml:space="preserve"> </t>
    </r>
    <r>
      <rPr>
        <b/>
        <sz val="13"/>
        <rFont val="Times New Roman"/>
        <family val="1"/>
      </rPr>
      <t>NĂM 2017</t>
    </r>
  </si>
  <si>
    <t>(Kèm theo Quyết định số     /QĐ- THTH  ngày .../6/ 2018
 của Hiệu trưởng trường Tiểu học Tân Hiệp)</t>
  </si>
  <si>
    <t>Stt</t>
  </si>
  <si>
    <t>Số liệu báo cáo quyết toán</t>
  </si>
  <si>
    <t>Số liệu quyết toán được duyệt</t>
  </si>
  <si>
    <t>Trong đó</t>
  </si>
  <si>
    <t>Quỹ lương</t>
  </si>
  <si>
    <t>Mua sắm, sửa chữa</t>
  </si>
  <si>
    <t>Trích lập các quỹ</t>
  </si>
  <si>
    <t>Quyết toán thu</t>
  </si>
  <si>
    <t>Tổng số thu</t>
  </si>
  <si>
    <t>……………</t>
  </si>
  <si>
    <t>Thu hoạt động SX, cung ứng dịch vụ</t>
  </si>
  <si>
    <t>Thu sự nghiệp khác</t>
  </si>
  <si>
    <t>Chi từ nguồn thu được để lại</t>
  </si>
  <si>
    <t>Chi sự nghiệp………….</t>
  </si>
  <si>
    <t>Hoạt động SX, cung ứng dịch vụ</t>
  </si>
  <si>
    <t>Hoạt động sự nghiệp khác</t>
  </si>
  <si>
    <t>C</t>
  </si>
  <si>
    <t>Số thu nộp NSNN</t>
  </si>
  <si>
    <t>……………..</t>
  </si>
  <si>
    <t>Quyết toán chi ngân sách nhà nước</t>
  </si>
  <si>
    <t>Kinh phí nhiệm vụ thường xuyên theo chức năng</t>
  </si>
  <si>
    <t>Tân Hiệp, ngày     tháng       năm 2018</t>
  </si>
  <si>
    <r>
      <t xml:space="preserve">Mẫu biểu số 02 
</t>
    </r>
    <r>
      <rPr>
        <i/>
        <sz val="11"/>
        <color theme="1"/>
        <rFont val="Times New Roman"/>
        <family val="1"/>
      </rPr>
      <t>(Ban hành kèm theo thông tư số 61/2017/TT-BTC ngày 15/6/2017)</t>
    </r>
  </si>
  <si>
    <t>DỰ TOÁN THU - CHI NGÂN SÁCH NHÀ NƯỚC NĂM 2018</t>
  </si>
  <si>
    <t>(Dùng cho đơn vị sử dụng ngân sách)</t>
  </si>
  <si>
    <t>Đvt: Triệu đồng</t>
  </si>
  <si>
    <t>Dự toán được giao</t>
  </si>
  <si>
    <t>Tổng số thu, chi, nộp ngân sách phí, lệ phí</t>
  </si>
  <si>
    <t>Chi sự nghiệp ………………..</t>
  </si>
  <si>
    <t>Ngày 30 tháng 9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</si>
</sst>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.000000_);_(* \(#,##0.000000\);_(* &quot;-&quot;??_);_(@_)"/>
    <numFmt numFmtId="165" formatCode="_(* #,##0_);_(* \(#,##0\);_(* &quot;-&quot;??_);_(@_)"/>
    <numFmt numFmtId="166" formatCode="_-* #,##0\ _đ_-;\-* #,##0\ _đ_-;_-* &quot;-&quot;??\ _đ_-;_-@_-"/>
    <numFmt numFmtId="167" formatCode="0.000%"/>
    <numFmt numFmtId="168" formatCode="_(* #,##0.000_);_(* \(#,##0.00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b/>
      <sz val="9"/>
      <color indexed="8"/>
      <name val="Arial Narrow"/>
      <family val="2"/>
    </font>
    <font>
      <b/>
      <sz val="9.75"/>
      <color indexed="8"/>
      <name val="Times New Roman"/>
      <family val="1"/>
    </font>
    <font>
      <b/>
      <u/>
      <sz val="14"/>
      <name val="Times New Roman"/>
      <family val="1"/>
    </font>
    <font>
      <b/>
      <u/>
      <sz val="12"/>
      <name val="Times New Roman"/>
      <family val="1"/>
    </font>
    <font>
      <b/>
      <u/>
      <sz val="10"/>
      <color indexed="8"/>
      <name val="Times New Roman"/>
      <family val="1"/>
    </font>
    <font>
      <sz val="14"/>
      <color indexed="8"/>
      <name val="Times New Roman"/>
      <family val="1"/>
    </font>
    <font>
      <sz val="9"/>
      <color indexed="8"/>
      <name val="Arial Narrow"/>
      <family val="2"/>
    </font>
    <font>
      <sz val="10"/>
      <color indexed="8"/>
      <name val="Times New Roman"/>
      <family val="1"/>
    </font>
    <font>
      <u/>
      <sz val="14"/>
      <name val="Times New Roman"/>
      <family val="1"/>
    </font>
    <font>
      <b/>
      <u val="singleAccounting"/>
      <sz val="14"/>
      <name val="Times New Roman"/>
      <family val="1"/>
    </font>
    <font>
      <sz val="8"/>
      <color indexed="8"/>
      <name val="Arial"/>
      <family val="2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sz val="14"/>
      <name val="Times New Roman"/>
    </font>
    <font>
      <b/>
      <u/>
      <sz val="11"/>
      <color theme="1"/>
      <name val="Calibri"/>
      <family val="2"/>
      <scheme val="minor"/>
    </font>
    <font>
      <b/>
      <sz val="13"/>
      <name val="Times New Roman"/>
      <family val="1"/>
    </font>
    <font>
      <sz val="13"/>
      <color theme="1"/>
      <name val="Calibri"/>
      <family val="2"/>
      <scheme val="minor"/>
    </font>
    <font>
      <i/>
      <sz val="11"/>
      <color theme="1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</xf>
  </cellStyleXfs>
  <cellXfs count="144">
    <xf numFmtId="0" fontId="0" fillId="0" borderId="0" xfId="0"/>
    <xf numFmtId="0" fontId="2" fillId="0" borderId="0" xfId="0" applyFont="1"/>
    <xf numFmtId="164" fontId="3" fillId="0" borderId="0" xfId="1" applyNumberFormat="1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166" fontId="6" fillId="3" borderId="2" xfId="0" applyNumberFormat="1" applyFont="1" applyFill="1" applyBorder="1" applyAlignment="1">
      <alignment horizontal="center" vertical="center" wrapText="1"/>
    </xf>
    <xf numFmtId="166" fontId="9" fillId="3" borderId="2" xfId="0" applyNumberFormat="1" applyFont="1" applyFill="1" applyBorder="1" applyAlignment="1">
      <alignment horizontal="center" vertical="center" wrapText="1"/>
    </xf>
    <xf numFmtId="167" fontId="7" fillId="3" borderId="2" xfId="2" applyNumberFormat="1" applyFont="1" applyFill="1" applyBorder="1" applyAlignment="1">
      <alignment horizontal="center" vertical="center" wrapText="1"/>
    </xf>
    <xf numFmtId="167" fontId="6" fillId="3" borderId="2" xfId="2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166" fontId="5" fillId="0" borderId="0" xfId="0" applyNumberFormat="1" applyFont="1" applyBorder="1"/>
    <xf numFmtId="0" fontId="5" fillId="0" borderId="0" xfId="0" applyFont="1"/>
    <xf numFmtId="3" fontId="10" fillId="4" borderId="0" xfId="0" applyNumberFormat="1" applyFont="1" applyFill="1" applyBorder="1" applyAlignment="1" applyProtection="1">
      <alignment vertical="center" wrapText="1" shrinkToFit="1"/>
      <protection locked="0"/>
    </xf>
    <xf numFmtId="0" fontId="11" fillId="4" borderId="0" xfId="0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Border="1"/>
    <xf numFmtId="0" fontId="12" fillId="0" borderId="2" xfId="0" applyFont="1" applyBorder="1"/>
    <xf numFmtId="166" fontId="13" fillId="0" borderId="2" xfId="1" applyNumberFormat="1" applyFont="1" applyBorder="1"/>
    <xf numFmtId="167" fontId="12" fillId="3" borderId="2" xfId="2" applyNumberFormat="1" applyFont="1" applyFill="1" applyBorder="1" applyAlignment="1">
      <alignment horizontal="center" vertical="center" wrapText="1"/>
    </xf>
    <xf numFmtId="10" fontId="13" fillId="0" borderId="2" xfId="2" applyNumberFormat="1" applyFont="1" applyBorder="1"/>
    <xf numFmtId="0" fontId="11" fillId="4" borderId="0" xfId="0" applyFont="1" applyFill="1" applyBorder="1" applyAlignment="1" applyProtection="1">
      <alignment horizontal="left" vertical="center" wrapText="1" shrinkToFit="1"/>
      <protection locked="0"/>
    </xf>
    <xf numFmtId="0" fontId="13" fillId="0" borderId="0" xfId="0" applyFont="1" applyBorder="1"/>
    <xf numFmtId="0" fontId="13" fillId="0" borderId="0" xfId="0" applyFont="1"/>
    <xf numFmtId="0" fontId="7" fillId="0" borderId="2" xfId="0" applyFont="1" applyBorder="1"/>
    <xf numFmtId="166" fontId="7" fillId="0" borderId="2" xfId="1" applyNumberFormat="1" applyFont="1" applyBorder="1"/>
    <xf numFmtId="3" fontId="15" fillId="4" borderId="3" xfId="0" applyNumberFormat="1" applyFont="1" applyFill="1" applyBorder="1" applyAlignment="1" applyProtection="1">
      <alignment vertical="center" wrapText="1" shrinkToFit="1"/>
      <protection locked="0"/>
    </xf>
    <xf numFmtId="10" fontId="7" fillId="3" borderId="2" xfId="2" applyNumberFormat="1" applyFont="1" applyFill="1" applyBorder="1" applyAlignment="1">
      <alignment horizontal="center" vertical="center" wrapText="1"/>
    </xf>
    <xf numFmtId="3" fontId="16" fillId="4" borderId="0" xfId="0" applyNumberFormat="1" applyFont="1" applyFill="1" applyBorder="1" applyAlignment="1" applyProtection="1">
      <alignment vertical="center" wrapText="1" shrinkToFit="1"/>
      <protection locked="0"/>
    </xf>
    <xf numFmtId="0" fontId="17" fillId="4" borderId="0" xfId="0" applyFont="1" applyFill="1" applyBorder="1" applyAlignment="1" applyProtection="1">
      <alignment horizontal="center" vertical="center" wrapText="1" shrinkToFit="1"/>
      <protection locked="0"/>
    </xf>
    <xf numFmtId="0" fontId="14" fillId="4" borderId="0" xfId="0" applyFont="1" applyFill="1" applyBorder="1" applyAlignment="1" applyProtection="1">
      <alignment horizontal="left" vertical="center" wrapText="1" shrinkToFit="1"/>
      <protection locked="0"/>
    </xf>
    <xf numFmtId="3" fontId="15" fillId="4" borderId="4" xfId="0" applyNumberFormat="1" applyFont="1" applyFill="1" applyBorder="1" applyAlignment="1" applyProtection="1">
      <alignment vertical="center" wrapText="1" shrinkToFit="1"/>
      <protection locked="0"/>
    </xf>
    <xf numFmtId="0" fontId="17" fillId="4" borderId="0" xfId="0" applyFont="1" applyFill="1" applyBorder="1" applyAlignment="1" applyProtection="1">
      <alignment horizontal="left" vertical="center" wrapText="1" shrinkToFit="1"/>
      <protection locked="0"/>
    </xf>
    <xf numFmtId="3" fontId="15" fillId="4" borderId="5" xfId="0" applyNumberFormat="1" applyFont="1" applyFill="1" applyBorder="1" applyAlignment="1" applyProtection="1">
      <alignment vertical="center" wrapText="1" shrinkToFit="1"/>
      <protection locked="0"/>
    </xf>
    <xf numFmtId="3" fontId="15" fillId="4" borderId="6" xfId="0" applyNumberFormat="1" applyFont="1" applyFill="1" applyBorder="1" applyAlignment="1" applyProtection="1">
      <alignment vertical="center" wrapText="1" shrinkToFit="1"/>
      <protection locked="0"/>
    </xf>
    <xf numFmtId="166" fontId="12" fillId="0" borderId="2" xfId="1" applyNumberFormat="1" applyFont="1" applyBorder="1"/>
    <xf numFmtId="167" fontId="13" fillId="0" borderId="2" xfId="2" applyNumberFormat="1" applyFont="1" applyBorder="1"/>
    <xf numFmtId="0" fontId="0" fillId="0" borderId="7" xfId="0" applyBorder="1"/>
    <xf numFmtId="0" fontId="18" fillId="0" borderId="2" xfId="0" applyFont="1" applyBorder="1"/>
    <xf numFmtId="165" fontId="19" fillId="3" borderId="2" xfId="1" applyNumberFormat="1" applyFont="1" applyFill="1" applyBorder="1" applyAlignment="1">
      <alignment vertical="center" wrapText="1"/>
    </xf>
    <xf numFmtId="165" fontId="7" fillId="3" borderId="2" xfId="1" applyNumberFormat="1" applyFont="1" applyFill="1" applyBorder="1" applyAlignment="1">
      <alignment horizontal="center" vertical="center" wrapText="1"/>
    </xf>
    <xf numFmtId="0" fontId="7" fillId="0" borderId="8" xfId="0" applyFont="1" applyBorder="1"/>
    <xf numFmtId="0" fontId="7" fillId="0" borderId="0" xfId="0" applyFont="1"/>
    <xf numFmtId="0" fontId="7" fillId="0" borderId="9" xfId="0" applyFont="1" applyBorder="1"/>
    <xf numFmtId="165" fontId="19" fillId="3" borderId="2" xfId="1" applyNumberFormat="1" applyFont="1" applyFill="1" applyBorder="1" applyAlignment="1">
      <alignment horizontal="center" vertical="center" wrapText="1"/>
    </xf>
    <xf numFmtId="0" fontId="15" fillId="4" borderId="8" xfId="3" applyFont="1" applyFill="1" applyBorder="1" applyAlignment="1" applyProtection="1">
      <alignment vertical="center" wrapText="1" shrinkToFit="1"/>
      <protection locked="0"/>
    </xf>
    <xf numFmtId="0" fontId="15" fillId="4" borderId="10" xfId="3" applyFont="1" applyFill="1" applyBorder="1" applyAlignment="1" applyProtection="1">
      <alignment vertical="center" wrapText="1" shrinkToFit="1"/>
      <protection locked="0"/>
    </xf>
    <xf numFmtId="0" fontId="12" fillId="0" borderId="2" xfId="0" applyFont="1" applyBorder="1" applyAlignment="1"/>
    <xf numFmtId="0" fontId="15" fillId="4" borderId="11" xfId="3" applyFont="1" applyFill="1" applyBorder="1" applyAlignment="1" applyProtection="1">
      <alignment vertical="center" wrapText="1" shrinkToFit="1"/>
      <protection locked="0"/>
    </xf>
    <xf numFmtId="0" fontId="15" fillId="4" borderId="12" xfId="3" applyFont="1" applyFill="1" applyBorder="1" applyAlignment="1" applyProtection="1">
      <alignment horizontal="left" vertical="center" wrapText="1" shrinkToFit="1"/>
      <protection locked="0"/>
    </xf>
    <xf numFmtId="0" fontId="15" fillId="4" borderId="2" xfId="3" applyFont="1" applyFill="1" applyBorder="1" applyAlignment="1" applyProtection="1">
      <alignment vertical="center" wrapText="1" shrinkToFit="1"/>
      <protection locked="0"/>
    </xf>
    <xf numFmtId="165" fontId="15" fillId="4" borderId="3" xfId="1" applyNumberFormat="1" applyFont="1" applyFill="1" applyBorder="1" applyAlignment="1" applyProtection="1">
      <alignment horizontal="right" vertical="center" wrapText="1" shrinkToFit="1"/>
      <protection locked="0"/>
    </xf>
    <xf numFmtId="165" fontId="7" fillId="3" borderId="2" xfId="1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right"/>
    </xf>
    <xf numFmtId="165" fontId="15" fillId="4" borderId="5" xfId="1" applyNumberFormat="1" applyFont="1" applyFill="1" applyBorder="1" applyAlignment="1" applyProtection="1">
      <alignment horizontal="right" vertical="center" wrapText="1" shrinkToFit="1"/>
      <protection locked="0"/>
    </xf>
    <xf numFmtId="0" fontId="7" fillId="0" borderId="2" xfId="0" applyFont="1" applyBorder="1" applyAlignment="1">
      <alignment horizontal="center"/>
    </xf>
    <xf numFmtId="0" fontId="7" fillId="3" borderId="2" xfId="0" applyFont="1" applyFill="1" applyBorder="1" applyAlignment="1">
      <alignment horizontal="right" vertical="center" wrapText="1"/>
    </xf>
    <xf numFmtId="3" fontId="15" fillId="4" borderId="6" xfId="0" applyNumberFormat="1" applyFont="1" applyFill="1" applyBorder="1" applyAlignment="1" applyProtection="1">
      <alignment horizontal="right" vertical="center" wrapText="1" shrinkToFit="1"/>
      <protection locked="0"/>
    </xf>
    <xf numFmtId="0" fontId="12" fillId="0" borderId="13" xfId="0" applyFont="1" applyBorder="1" applyAlignment="1"/>
    <xf numFmtId="0" fontId="12" fillId="0" borderId="14" xfId="0" applyFont="1" applyBorder="1" applyAlignment="1"/>
    <xf numFmtId="0" fontId="21" fillId="3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vertical="center" wrapText="1"/>
    </xf>
    <xf numFmtId="165" fontId="21" fillId="3" borderId="2" xfId="0" applyNumberFormat="1" applyFont="1" applyFill="1" applyBorder="1" applyAlignment="1">
      <alignment horizontal="center" vertical="center" wrapText="1"/>
    </xf>
    <xf numFmtId="0" fontId="22" fillId="0" borderId="0" xfId="0" applyFont="1" applyBorder="1"/>
    <xf numFmtId="0" fontId="22" fillId="0" borderId="0" xfId="0" applyFont="1"/>
    <xf numFmtId="0" fontId="12" fillId="0" borderId="8" xfId="0" applyFont="1" applyBorder="1" applyAlignment="1"/>
    <xf numFmtId="0" fontId="12" fillId="0" borderId="0" xfId="0" applyFont="1"/>
    <xf numFmtId="0" fontId="12" fillId="0" borderId="0" xfId="0" applyFont="1" applyAlignment="1">
      <alignment horizontal="center"/>
    </xf>
    <xf numFmtId="165" fontId="0" fillId="0" borderId="0" xfId="0" applyNumberFormat="1" applyBorder="1"/>
    <xf numFmtId="0" fontId="12" fillId="0" borderId="0" xfId="0" quotePrefix="1" applyFont="1"/>
    <xf numFmtId="0" fontId="15" fillId="4" borderId="15" xfId="0" applyFont="1" applyFill="1" applyBorder="1" applyAlignment="1" applyProtection="1">
      <alignment horizontal="left" vertical="center" wrapText="1" shrinkToFit="1"/>
      <protection locked="0"/>
    </xf>
    <xf numFmtId="165" fontId="15" fillId="4" borderId="3" xfId="1" applyNumberFormat="1" applyFont="1" applyFill="1" applyBorder="1" applyAlignment="1" applyProtection="1">
      <alignment vertical="center" wrapText="1" shrinkToFit="1"/>
      <protection locked="0"/>
    </xf>
    <xf numFmtId="0" fontId="7" fillId="0" borderId="14" xfId="0" applyFont="1" applyBorder="1"/>
    <xf numFmtId="0" fontId="7" fillId="0" borderId="13" xfId="0" applyFont="1" applyBorder="1"/>
    <xf numFmtId="165" fontId="6" fillId="3" borderId="2" xfId="1" applyNumberFormat="1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13" xfId="0" applyFont="1" applyBorder="1" applyAlignment="1"/>
    <xf numFmtId="0" fontId="6" fillId="0" borderId="14" xfId="0" applyFont="1" applyBorder="1" applyAlignment="1"/>
    <xf numFmtId="167" fontId="8" fillId="3" borderId="2" xfId="2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3" fontId="15" fillId="4" borderId="0" xfId="0" applyNumberFormat="1" applyFont="1" applyFill="1" applyBorder="1" applyAlignment="1" applyProtection="1">
      <alignment vertical="center" wrapText="1" shrinkToFit="1"/>
      <protection locked="0"/>
    </xf>
    <xf numFmtId="10" fontId="12" fillId="3" borderId="2" xfId="2" applyNumberFormat="1" applyFont="1" applyFill="1" applyBorder="1" applyAlignment="1">
      <alignment horizontal="center" vertical="center" wrapText="1"/>
    </xf>
    <xf numFmtId="0" fontId="24" fillId="0" borderId="0" xfId="0" applyFont="1" applyBorder="1"/>
    <xf numFmtId="0" fontId="24" fillId="0" borderId="0" xfId="0" applyFont="1"/>
    <xf numFmtId="0" fontId="7" fillId="0" borderId="2" xfId="0" applyFont="1" applyBorder="1" applyAlignment="1">
      <alignment wrapText="1"/>
    </xf>
    <xf numFmtId="165" fontId="0" fillId="0" borderId="0" xfId="1" applyNumberFormat="1" applyFont="1"/>
    <xf numFmtId="10" fontId="0" fillId="0" borderId="0" xfId="2" applyNumberFormat="1" applyFont="1"/>
    <xf numFmtId="10" fontId="21" fillId="3" borderId="2" xfId="2" applyNumberFormat="1" applyFont="1" applyFill="1" applyBorder="1" applyAlignment="1">
      <alignment horizontal="center" vertical="center" wrapText="1"/>
    </xf>
    <xf numFmtId="10" fontId="6" fillId="3" borderId="2" xfId="2" applyNumberFormat="1" applyFont="1" applyFill="1" applyBorder="1" applyAlignment="1">
      <alignment horizontal="center" vertical="center" wrapText="1"/>
    </xf>
    <xf numFmtId="164" fontId="26" fillId="0" borderId="0" xfId="1" applyNumberFormat="1" applyFont="1"/>
    <xf numFmtId="0" fontId="26" fillId="0" borderId="0" xfId="0" applyFont="1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164" fontId="25" fillId="2" borderId="2" xfId="1" applyNumberFormat="1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vertical="center" wrapText="1"/>
    </xf>
    <xf numFmtId="164" fontId="28" fillId="2" borderId="2" xfId="1" applyNumberFormat="1" applyFont="1" applyFill="1" applyBorder="1" applyAlignment="1">
      <alignment horizontal="center" vertical="center" wrapText="1"/>
    </xf>
    <xf numFmtId="43" fontId="26" fillId="0" borderId="0" xfId="0" applyNumberFormat="1" applyFont="1"/>
    <xf numFmtId="0" fontId="29" fillId="2" borderId="2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vertical="center" wrapText="1"/>
    </xf>
    <xf numFmtId="164" fontId="28" fillId="2" borderId="1" xfId="1" applyNumberFormat="1" applyFont="1" applyFill="1" applyBorder="1" applyAlignment="1">
      <alignment horizontal="center" vertical="center" wrapText="1"/>
    </xf>
    <xf numFmtId="164" fontId="28" fillId="2" borderId="16" xfId="1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 wrapText="1"/>
    </xf>
    <xf numFmtId="0" fontId="30" fillId="0" borderId="0" xfId="0" applyFont="1"/>
    <xf numFmtId="164" fontId="30" fillId="0" borderId="0" xfId="1" applyNumberFormat="1" applyFont="1"/>
    <xf numFmtId="0" fontId="3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68" fontId="7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168" fontId="7" fillId="2" borderId="2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164" fontId="4" fillId="0" borderId="0" xfId="1" applyNumberFormat="1" applyFont="1" applyAlignment="1">
      <alignment horizontal="right"/>
    </xf>
    <xf numFmtId="164" fontId="31" fillId="0" borderId="0" xfId="1" applyNumberFormat="1" applyFont="1" applyAlignment="1">
      <alignment horizontal="center"/>
    </xf>
    <xf numFmtId="164" fontId="32" fillId="0" borderId="0" xfId="1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right" vertical="center"/>
    </xf>
    <xf numFmtId="0" fontId="25" fillId="2" borderId="2" xfId="0" applyFont="1" applyFill="1" applyBorder="1" applyAlignment="1">
      <alignment horizontal="center" vertical="center" wrapText="1"/>
    </xf>
    <xf numFmtId="164" fontId="25" fillId="2" borderId="2" xfId="1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opLeftCell="A25" workbookViewId="0">
      <selection activeCell="D30" sqref="D30"/>
    </sheetView>
  </sheetViews>
  <sheetFormatPr defaultRowHeight="17.25" x14ac:dyDescent="0.3"/>
  <cols>
    <col min="1" max="1" width="5.85546875" style="93" bestFit="1" customWidth="1"/>
    <col min="2" max="2" width="26" style="93" customWidth="1"/>
    <col min="3" max="4" width="19.28515625" style="92" customWidth="1"/>
    <col min="5" max="5" width="19.42578125" style="92" customWidth="1"/>
    <col min="6" max="6" width="16.7109375" style="92" customWidth="1"/>
    <col min="7" max="7" width="13.7109375" style="92" customWidth="1"/>
    <col min="8" max="9" width="9.140625" style="93"/>
    <col min="10" max="10" width="9.7109375" style="93" bestFit="1" customWidth="1"/>
    <col min="11" max="257" width="9.140625" style="93"/>
    <col min="258" max="258" width="34.5703125" style="93" customWidth="1"/>
    <col min="259" max="263" width="16.7109375" style="93" customWidth="1"/>
    <col min="264" max="513" width="9.140625" style="93"/>
    <col min="514" max="514" width="34.5703125" style="93" customWidth="1"/>
    <col min="515" max="519" width="16.7109375" style="93" customWidth="1"/>
    <col min="520" max="769" width="9.140625" style="93"/>
    <col min="770" max="770" width="34.5703125" style="93" customWidth="1"/>
    <col min="771" max="775" width="16.7109375" style="93" customWidth="1"/>
    <col min="776" max="1025" width="9.140625" style="93"/>
    <col min="1026" max="1026" width="34.5703125" style="93" customWidth="1"/>
    <col min="1027" max="1031" width="16.7109375" style="93" customWidth="1"/>
    <col min="1032" max="1281" width="9.140625" style="93"/>
    <col min="1282" max="1282" width="34.5703125" style="93" customWidth="1"/>
    <col min="1283" max="1287" width="16.7109375" style="93" customWidth="1"/>
    <col min="1288" max="1537" width="9.140625" style="93"/>
    <col min="1538" max="1538" width="34.5703125" style="93" customWidth="1"/>
    <col min="1539" max="1543" width="16.7109375" style="93" customWidth="1"/>
    <col min="1544" max="1793" width="9.140625" style="93"/>
    <col min="1794" max="1794" width="34.5703125" style="93" customWidth="1"/>
    <col min="1795" max="1799" width="16.7109375" style="93" customWidth="1"/>
    <col min="1800" max="2049" width="9.140625" style="93"/>
    <col min="2050" max="2050" width="34.5703125" style="93" customWidth="1"/>
    <col min="2051" max="2055" width="16.7109375" style="93" customWidth="1"/>
    <col min="2056" max="2305" width="9.140625" style="93"/>
    <col min="2306" max="2306" width="34.5703125" style="93" customWidth="1"/>
    <col min="2307" max="2311" width="16.7109375" style="93" customWidth="1"/>
    <col min="2312" max="2561" width="9.140625" style="93"/>
    <col min="2562" max="2562" width="34.5703125" style="93" customWidth="1"/>
    <col min="2563" max="2567" width="16.7109375" style="93" customWidth="1"/>
    <col min="2568" max="2817" width="9.140625" style="93"/>
    <col min="2818" max="2818" width="34.5703125" style="93" customWidth="1"/>
    <col min="2819" max="2823" width="16.7109375" style="93" customWidth="1"/>
    <col min="2824" max="3073" width="9.140625" style="93"/>
    <col min="3074" max="3074" width="34.5703125" style="93" customWidth="1"/>
    <col min="3075" max="3079" width="16.7109375" style="93" customWidth="1"/>
    <col min="3080" max="3329" width="9.140625" style="93"/>
    <col min="3330" max="3330" width="34.5703125" style="93" customWidth="1"/>
    <col min="3331" max="3335" width="16.7109375" style="93" customWidth="1"/>
    <col min="3336" max="3585" width="9.140625" style="93"/>
    <col min="3586" max="3586" width="34.5703125" style="93" customWidth="1"/>
    <col min="3587" max="3591" width="16.7109375" style="93" customWidth="1"/>
    <col min="3592" max="3841" width="9.140625" style="93"/>
    <col min="3842" max="3842" width="34.5703125" style="93" customWidth="1"/>
    <col min="3843" max="3847" width="16.7109375" style="93" customWidth="1"/>
    <col min="3848" max="4097" width="9.140625" style="93"/>
    <col min="4098" max="4098" width="34.5703125" style="93" customWidth="1"/>
    <col min="4099" max="4103" width="16.7109375" style="93" customWidth="1"/>
    <col min="4104" max="4353" width="9.140625" style="93"/>
    <col min="4354" max="4354" width="34.5703125" style="93" customWidth="1"/>
    <col min="4355" max="4359" width="16.7109375" style="93" customWidth="1"/>
    <col min="4360" max="4609" width="9.140625" style="93"/>
    <col min="4610" max="4610" width="34.5703125" style="93" customWidth="1"/>
    <col min="4611" max="4615" width="16.7109375" style="93" customWidth="1"/>
    <col min="4616" max="4865" width="9.140625" style="93"/>
    <col min="4866" max="4866" width="34.5703125" style="93" customWidth="1"/>
    <col min="4867" max="4871" width="16.7109375" style="93" customWidth="1"/>
    <col min="4872" max="5121" width="9.140625" style="93"/>
    <col min="5122" max="5122" width="34.5703125" style="93" customWidth="1"/>
    <col min="5123" max="5127" width="16.7109375" style="93" customWidth="1"/>
    <col min="5128" max="5377" width="9.140625" style="93"/>
    <col min="5378" max="5378" width="34.5703125" style="93" customWidth="1"/>
    <col min="5379" max="5383" width="16.7109375" style="93" customWidth="1"/>
    <col min="5384" max="5633" width="9.140625" style="93"/>
    <col min="5634" max="5634" width="34.5703125" style="93" customWidth="1"/>
    <col min="5635" max="5639" width="16.7109375" style="93" customWidth="1"/>
    <col min="5640" max="5889" width="9.140625" style="93"/>
    <col min="5890" max="5890" width="34.5703125" style="93" customWidth="1"/>
    <col min="5891" max="5895" width="16.7109375" style="93" customWidth="1"/>
    <col min="5896" max="6145" width="9.140625" style="93"/>
    <col min="6146" max="6146" width="34.5703125" style="93" customWidth="1"/>
    <col min="6147" max="6151" width="16.7109375" style="93" customWidth="1"/>
    <col min="6152" max="6401" width="9.140625" style="93"/>
    <col min="6402" max="6402" width="34.5703125" style="93" customWidth="1"/>
    <col min="6403" max="6407" width="16.7109375" style="93" customWidth="1"/>
    <col min="6408" max="6657" width="9.140625" style="93"/>
    <col min="6658" max="6658" width="34.5703125" style="93" customWidth="1"/>
    <col min="6659" max="6663" width="16.7109375" style="93" customWidth="1"/>
    <col min="6664" max="6913" width="9.140625" style="93"/>
    <col min="6914" max="6914" width="34.5703125" style="93" customWidth="1"/>
    <col min="6915" max="6919" width="16.7109375" style="93" customWidth="1"/>
    <col min="6920" max="7169" width="9.140625" style="93"/>
    <col min="7170" max="7170" width="34.5703125" style="93" customWidth="1"/>
    <col min="7171" max="7175" width="16.7109375" style="93" customWidth="1"/>
    <col min="7176" max="7425" width="9.140625" style="93"/>
    <col min="7426" max="7426" width="34.5703125" style="93" customWidth="1"/>
    <col min="7427" max="7431" width="16.7109375" style="93" customWidth="1"/>
    <col min="7432" max="7681" width="9.140625" style="93"/>
    <col min="7682" max="7682" width="34.5703125" style="93" customWidth="1"/>
    <col min="7683" max="7687" width="16.7109375" style="93" customWidth="1"/>
    <col min="7688" max="7937" width="9.140625" style="93"/>
    <col min="7938" max="7938" width="34.5703125" style="93" customWidth="1"/>
    <col min="7939" max="7943" width="16.7109375" style="93" customWidth="1"/>
    <col min="7944" max="8193" width="9.140625" style="93"/>
    <col min="8194" max="8194" width="34.5703125" style="93" customWidth="1"/>
    <col min="8195" max="8199" width="16.7109375" style="93" customWidth="1"/>
    <col min="8200" max="8449" width="9.140625" style="93"/>
    <col min="8450" max="8450" width="34.5703125" style="93" customWidth="1"/>
    <col min="8451" max="8455" width="16.7109375" style="93" customWidth="1"/>
    <col min="8456" max="8705" width="9.140625" style="93"/>
    <col min="8706" max="8706" width="34.5703125" style="93" customWidth="1"/>
    <col min="8707" max="8711" width="16.7109375" style="93" customWidth="1"/>
    <col min="8712" max="8961" width="9.140625" style="93"/>
    <col min="8962" max="8962" width="34.5703125" style="93" customWidth="1"/>
    <col min="8963" max="8967" width="16.7109375" style="93" customWidth="1"/>
    <col min="8968" max="9217" width="9.140625" style="93"/>
    <col min="9218" max="9218" width="34.5703125" style="93" customWidth="1"/>
    <col min="9219" max="9223" width="16.7109375" style="93" customWidth="1"/>
    <col min="9224" max="9473" width="9.140625" style="93"/>
    <col min="9474" max="9474" width="34.5703125" style="93" customWidth="1"/>
    <col min="9475" max="9479" width="16.7109375" style="93" customWidth="1"/>
    <col min="9480" max="9729" width="9.140625" style="93"/>
    <col min="9730" max="9730" width="34.5703125" style="93" customWidth="1"/>
    <col min="9731" max="9735" width="16.7109375" style="93" customWidth="1"/>
    <col min="9736" max="9985" width="9.140625" style="93"/>
    <col min="9986" max="9986" width="34.5703125" style="93" customWidth="1"/>
    <col min="9987" max="9991" width="16.7109375" style="93" customWidth="1"/>
    <col min="9992" max="10241" width="9.140625" style="93"/>
    <col min="10242" max="10242" width="34.5703125" style="93" customWidth="1"/>
    <col min="10243" max="10247" width="16.7109375" style="93" customWidth="1"/>
    <col min="10248" max="10497" width="9.140625" style="93"/>
    <col min="10498" max="10498" width="34.5703125" style="93" customWidth="1"/>
    <col min="10499" max="10503" width="16.7109375" style="93" customWidth="1"/>
    <col min="10504" max="10753" width="9.140625" style="93"/>
    <col min="10754" max="10754" width="34.5703125" style="93" customWidth="1"/>
    <col min="10755" max="10759" width="16.7109375" style="93" customWidth="1"/>
    <col min="10760" max="11009" width="9.140625" style="93"/>
    <col min="11010" max="11010" width="34.5703125" style="93" customWidth="1"/>
    <col min="11011" max="11015" width="16.7109375" style="93" customWidth="1"/>
    <col min="11016" max="11265" width="9.140625" style="93"/>
    <col min="11266" max="11266" width="34.5703125" style="93" customWidth="1"/>
    <col min="11267" max="11271" width="16.7109375" style="93" customWidth="1"/>
    <col min="11272" max="11521" width="9.140625" style="93"/>
    <col min="11522" max="11522" width="34.5703125" style="93" customWidth="1"/>
    <col min="11523" max="11527" width="16.7109375" style="93" customWidth="1"/>
    <col min="11528" max="11777" width="9.140625" style="93"/>
    <col min="11778" max="11778" width="34.5703125" style="93" customWidth="1"/>
    <col min="11779" max="11783" width="16.7109375" style="93" customWidth="1"/>
    <col min="11784" max="12033" width="9.140625" style="93"/>
    <col min="12034" max="12034" width="34.5703125" style="93" customWidth="1"/>
    <col min="12035" max="12039" width="16.7109375" style="93" customWidth="1"/>
    <col min="12040" max="12289" width="9.140625" style="93"/>
    <col min="12290" max="12290" width="34.5703125" style="93" customWidth="1"/>
    <col min="12291" max="12295" width="16.7109375" style="93" customWidth="1"/>
    <col min="12296" max="12545" width="9.140625" style="93"/>
    <col min="12546" max="12546" width="34.5703125" style="93" customWidth="1"/>
    <col min="12547" max="12551" width="16.7109375" style="93" customWidth="1"/>
    <col min="12552" max="12801" width="9.140625" style="93"/>
    <col min="12802" max="12802" width="34.5703125" style="93" customWidth="1"/>
    <col min="12803" max="12807" width="16.7109375" style="93" customWidth="1"/>
    <col min="12808" max="13057" width="9.140625" style="93"/>
    <col min="13058" max="13058" width="34.5703125" style="93" customWidth="1"/>
    <col min="13059" max="13063" width="16.7109375" style="93" customWidth="1"/>
    <col min="13064" max="13313" width="9.140625" style="93"/>
    <col min="13314" max="13314" width="34.5703125" style="93" customWidth="1"/>
    <col min="13315" max="13319" width="16.7109375" style="93" customWidth="1"/>
    <col min="13320" max="13569" width="9.140625" style="93"/>
    <col min="13570" max="13570" width="34.5703125" style="93" customWidth="1"/>
    <col min="13571" max="13575" width="16.7109375" style="93" customWidth="1"/>
    <col min="13576" max="13825" width="9.140625" style="93"/>
    <col min="13826" max="13826" width="34.5703125" style="93" customWidth="1"/>
    <col min="13827" max="13831" width="16.7109375" style="93" customWidth="1"/>
    <col min="13832" max="14081" width="9.140625" style="93"/>
    <col min="14082" max="14082" width="34.5703125" style="93" customWidth="1"/>
    <col min="14083" max="14087" width="16.7109375" style="93" customWidth="1"/>
    <col min="14088" max="14337" width="9.140625" style="93"/>
    <col min="14338" max="14338" width="34.5703125" style="93" customWidth="1"/>
    <col min="14339" max="14343" width="16.7109375" style="93" customWidth="1"/>
    <col min="14344" max="14593" width="9.140625" style="93"/>
    <col min="14594" max="14594" width="34.5703125" style="93" customWidth="1"/>
    <col min="14595" max="14599" width="16.7109375" style="93" customWidth="1"/>
    <col min="14600" max="14849" width="9.140625" style="93"/>
    <col min="14850" max="14850" width="34.5703125" style="93" customWidth="1"/>
    <col min="14851" max="14855" width="16.7109375" style="93" customWidth="1"/>
    <col min="14856" max="15105" width="9.140625" style="93"/>
    <col min="15106" max="15106" width="34.5703125" style="93" customWidth="1"/>
    <col min="15107" max="15111" width="16.7109375" style="93" customWidth="1"/>
    <col min="15112" max="15361" width="9.140625" style="93"/>
    <col min="15362" max="15362" width="34.5703125" style="93" customWidth="1"/>
    <col min="15363" max="15367" width="16.7109375" style="93" customWidth="1"/>
    <col min="15368" max="15617" width="9.140625" style="93"/>
    <col min="15618" max="15618" width="34.5703125" style="93" customWidth="1"/>
    <col min="15619" max="15623" width="16.7109375" style="93" customWidth="1"/>
    <col min="15624" max="15873" width="9.140625" style="93"/>
    <col min="15874" max="15874" width="34.5703125" style="93" customWidth="1"/>
    <col min="15875" max="15879" width="16.7109375" style="93" customWidth="1"/>
    <col min="15880" max="16129" width="9.140625" style="93"/>
    <col min="16130" max="16130" width="34.5703125" style="93" customWidth="1"/>
    <col min="16131" max="16135" width="16.7109375" style="93" customWidth="1"/>
    <col min="16136" max="16384" width="9.140625" style="93"/>
  </cols>
  <sheetData>
    <row r="1" spans="1:7" x14ac:dyDescent="0.3">
      <c r="A1" s="129" t="s">
        <v>145</v>
      </c>
      <c r="B1" s="129"/>
      <c r="C1" s="129"/>
      <c r="D1" s="129"/>
      <c r="F1" s="130" t="s">
        <v>146</v>
      </c>
      <c r="G1" s="130"/>
    </row>
    <row r="2" spans="1:7" x14ac:dyDescent="0.3">
      <c r="A2" s="129" t="s">
        <v>138</v>
      </c>
      <c r="B2" s="129"/>
      <c r="C2" s="129"/>
      <c r="D2" s="129"/>
      <c r="F2" s="130"/>
      <c r="G2" s="130"/>
    </row>
    <row r="3" spans="1:7" x14ac:dyDescent="0.3">
      <c r="A3" s="94"/>
      <c r="B3" s="95"/>
      <c r="F3" s="130"/>
      <c r="G3" s="130"/>
    </row>
    <row r="4" spans="1:7" x14ac:dyDescent="0.3">
      <c r="A4" s="131" t="s">
        <v>147</v>
      </c>
      <c r="B4" s="131"/>
      <c r="C4" s="131"/>
      <c r="D4" s="131"/>
      <c r="E4" s="131"/>
      <c r="F4" s="131"/>
      <c r="G4" s="131"/>
    </row>
    <row r="5" spans="1:7" x14ac:dyDescent="0.3">
      <c r="A5" s="132" t="s">
        <v>148</v>
      </c>
      <c r="B5" s="132"/>
      <c r="C5" s="132"/>
      <c r="D5" s="132"/>
      <c r="E5" s="132"/>
      <c r="F5" s="132"/>
      <c r="G5" s="132"/>
    </row>
    <row r="6" spans="1:7" x14ac:dyDescent="0.3">
      <c r="A6" s="128" t="s">
        <v>149</v>
      </c>
      <c r="B6" s="128"/>
      <c r="C6" s="128"/>
      <c r="D6" s="128"/>
      <c r="E6" s="128"/>
      <c r="F6" s="128"/>
      <c r="G6" s="128"/>
    </row>
    <row r="7" spans="1:7" x14ac:dyDescent="0.3">
      <c r="A7" s="124" t="s">
        <v>33</v>
      </c>
      <c r="B7" s="124"/>
      <c r="C7" s="124"/>
      <c r="D7" s="124"/>
      <c r="E7" s="124"/>
      <c r="F7" s="124"/>
      <c r="G7" s="124"/>
    </row>
    <row r="8" spans="1:7" x14ac:dyDescent="0.3">
      <c r="A8" s="125" t="s">
        <v>29</v>
      </c>
      <c r="B8" s="125"/>
      <c r="C8" s="125"/>
      <c r="D8" s="125"/>
      <c r="E8" s="125"/>
      <c r="F8" s="125"/>
      <c r="G8" s="125"/>
    </row>
    <row r="9" spans="1:7" x14ac:dyDescent="0.3">
      <c r="A9" s="126" t="s">
        <v>150</v>
      </c>
      <c r="B9" s="126" t="s">
        <v>1</v>
      </c>
      <c r="C9" s="127" t="s">
        <v>151</v>
      </c>
      <c r="D9" s="127" t="s">
        <v>152</v>
      </c>
      <c r="E9" s="127" t="s">
        <v>153</v>
      </c>
      <c r="F9" s="127"/>
      <c r="G9" s="127"/>
    </row>
    <row r="10" spans="1:7" ht="33" x14ac:dyDescent="0.3">
      <c r="A10" s="126"/>
      <c r="B10" s="126"/>
      <c r="C10" s="127"/>
      <c r="D10" s="127"/>
      <c r="E10" s="96" t="s">
        <v>154</v>
      </c>
      <c r="F10" s="96" t="s">
        <v>155</v>
      </c>
      <c r="G10" s="96" t="s">
        <v>156</v>
      </c>
    </row>
    <row r="11" spans="1:7" x14ac:dyDescent="0.3">
      <c r="A11" s="97" t="s">
        <v>6</v>
      </c>
      <c r="B11" s="98" t="s">
        <v>157</v>
      </c>
      <c r="C11" s="99">
        <f>C12</f>
        <v>216.09399999999999</v>
      </c>
      <c r="D11" s="99">
        <f>D12</f>
        <v>216.09399999999999</v>
      </c>
      <c r="E11" s="99"/>
      <c r="F11" s="99"/>
      <c r="G11" s="99"/>
    </row>
    <row r="12" spans="1:7" x14ac:dyDescent="0.3">
      <c r="A12" s="97" t="s">
        <v>30</v>
      </c>
      <c r="B12" s="98" t="s">
        <v>158</v>
      </c>
      <c r="C12" s="99">
        <f>C13+C22+C23</f>
        <v>216.09399999999999</v>
      </c>
      <c r="D12" s="99">
        <f>D13+D22+D23</f>
        <v>216.09399999999999</v>
      </c>
      <c r="E12" s="99"/>
      <c r="F12" s="99"/>
      <c r="G12" s="99"/>
    </row>
    <row r="13" spans="1:7" x14ac:dyDescent="0.3">
      <c r="A13" s="97">
        <v>1</v>
      </c>
      <c r="B13" s="98" t="s">
        <v>35</v>
      </c>
      <c r="C13" s="99"/>
      <c r="D13" s="99"/>
      <c r="E13" s="99"/>
      <c r="F13" s="99"/>
      <c r="G13" s="99"/>
    </row>
    <row r="14" spans="1:7" x14ac:dyDescent="0.3">
      <c r="A14" s="97">
        <v>1.1000000000000001</v>
      </c>
      <c r="B14" s="98" t="s">
        <v>36</v>
      </c>
      <c r="C14" s="99"/>
      <c r="D14" s="99"/>
      <c r="E14" s="99"/>
      <c r="F14" s="99"/>
      <c r="G14" s="99"/>
    </row>
    <row r="15" spans="1:7" x14ac:dyDescent="0.3">
      <c r="A15" s="97">
        <v>1</v>
      </c>
      <c r="B15" s="98" t="s">
        <v>37</v>
      </c>
      <c r="C15" s="99"/>
      <c r="D15" s="99"/>
      <c r="E15" s="99"/>
      <c r="F15" s="99"/>
      <c r="G15" s="99"/>
    </row>
    <row r="16" spans="1:7" x14ac:dyDescent="0.3">
      <c r="A16" s="97"/>
      <c r="B16" s="98" t="s">
        <v>38</v>
      </c>
      <c r="C16" s="99"/>
      <c r="D16" s="99"/>
      <c r="E16" s="99"/>
      <c r="F16" s="99"/>
      <c r="G16" s="99"/>
    </row>
    <row r="17" spans="1:7" x14ac:dyDescent="0.3">
      <c r="A17" s="97"/>
      <c r="B17" s="98" t="s">
        <v>159</v>
      </c>
      <c r="C17" s="99"/>
      <c r="D17" s="99"/>
      <c r="E17" s="99"/>
      <c r="F17" s="99"/>
      <c r="G17" s="99"/>
    </row>
    <row r="18" spans="1:7" x14ac:dyDescent="0.3">
      <c r="A18" s="97">
        <v>1.2</v>
      </c>
      <c r="B18" s="98" t="s">
        <v>40</v>
      </c>
      <c r="C18" s="99"/>
      <c r="D18" s="99"/>
      <c r="E18" s="99"/>
      <c r="F18" s="99"/>
      <c r="G18" s="99"/>
    </row>
    <row r="19" spans="1:7" x14ac:dyDescent="0.3">
      <c r="A19" s="97"/>
      <c r="B19" s="98" t="s">
        <v>41</v>
      </c>
      <c r="C19" s="99"/>
      <c r="D19" s="99"/>
      <c r="E19" s="99"/>
      <c r="F19" s="99"/>
      <c r="G19" s="99"/>
    </row>
    <row r="20" spans="1:7" x14ac:dyDescent="0.3">
      <c r="A20" s="97"/>
      <c r="B20" s="98" t="s">
        <v>42</v>
      </c>
      <c r="C20" s="99"/>
      <c r="D20" s="99"/>
      <c r="E20" s="99"/>
      <c r="F20" s="99"/>
      <c r="G20" s="99"/>
    </row>
    <row r="21" spans="1:7" x14ac:dyDescent="0.3">
      <c r="A21" s="97"/>
      <c r="B21" s="98" t="s">
        <v>159</v>
      </c>
      <c r="C21" s="99"/>
      <c r="D21" s="99"/>
      <c r="E21" s="99"/>
      <c r="F21" s="99"/>
      <c r="G21" s="99"/>
    </row>
    <row r="22" spans="1:7" ht="33" x14ac:dyDescent="0.3">
      <c r="A22" s="97">
        <v>2</v>
      </c>
      <c r="B22" s="98" t="s">
        <v>160</v>
      </c>
      <c r="C22" s="99"/>
      <c r="D22" s="99"/>
      <c r="E22" s="99"/>
      <c r="F22" s="99"/>
      <c r="G22" s="99"/>
    </row>
    <row r="23" spans="1:7" x14ac:dyDescent="0.3">
      <c r="A23" s="97">
        <v>3</v>
      </c>
      <c r="B23" s="98" t="s">
        <v>161</v>
      </c>
      <c r="C23" s="99">
        <v>216.09399999999999</v>
      </c>
      <c r="D23" s="99">
        <v>216.09399999999999</v>
      </c>
      <c r="E23" s="99"/>
      <c r="F23" s="99"/>
      <c r="G23" s="99"/>
    </row>
    <row r="24" spans="1:7" ht="33" x14ac:dyDescent="0.3">
      <c r="A24" s="97" t="s">
        <v>31</v>
      </c>
      <c r="B24" s="98" t="s">
        <v>162</v>
      </c>
      <c r="C24" s="99">
        <f>C25+C32+C33</f>
        <v>374.75</v>
      </c>
      <c r="D24" s="99">
        <f t="shared" ref="D24:G24" si="0">D25+D32+D33</f>
        <v>382.75</v>
      </c>
      <c r="E24" s="99">
        <f t="shared" si="0"/>
        <v>321.41750000000002</v>
      </c>
      <c r="F24" s="99">
        <f t="shared" si="0"/>
        <v>61.332499999999975</v>
      </c>
      <c r="G24" s="99">
        <f t="shared" si="0"/>
        <v>0</v>
      </c>
    </row>
    <row r="25" spans="1:7" ht="33" x14ac:dyDescent="0.3">
      <c r="A25" s="97">
        <v>1</v>
      </c>
      <c r="B25" s="98" t="s">
        <v>43</v>
      </c>
      <c r="C25" s="99"/>
      <c r="D25" s="99"/>
      <c r="E25" s="99"/>
      <c r="F25" s="99"/>
      <c r="G25" s="99"/>
    </row>
    <row r="26" spans="1:7" x14ac:dyDescent="0.3">
      <c r="A26" s="97">
        <v>1.1000000000000001</v>
      </c>
      <c r="B26" s="98" t="s">
        <v>163</v>
      </c>
      <c r="C26" s="99"/>
      <c r="D26" s="99"/>
      <c r="E26" s="99"/>
      <c r="F26" s="99"/>
      <c r="G26" s="99"/>
    </row>
    <row r="27" spans="1:7" ht="33" x14ac:dyDescent="0.3">
      <c r="A27" s="97" t="s">
        <v>45</v>
      </c>
      <c r="B27" s="98" t="s">
        <v>46</v>
      </c>
      <c r="C27" s="99"/>
      <c r="D27" s="99"/>
      <c r="E27" s="99"/>
      <c r="F27" s="99"/>
      <c r="G27" s="99"/>
    </row>
    <row r="28" spans="1:7" ht="33" x14ac:dyDescent="0.3">
      <c r="A28" s="97" t="s">
        <v>47</v>
      </c>
      <c r="B28" s="98" t="s">
        <v>7</v>
      </c>
      <c r="C28" s="99"/>
      <c r="D28" s="99"/>
      <c r="E28" s="99"/>
      <c r="F28" s="99"/>
      <c r="G28" s="99"/>
    </row>
    <row r="29" spans="1:7" x14ac:dyDescent="0.3">
      <c r="A29" s="97">
        <v>1.2</v>
      </c>
      <c r="B29" s="98" t="s">
        <v>8</v>
      </c>
      <c r="C29" s="99"/>
      <c r="D29" s="99"/>
      <c r="E29" s="99"/>
      <c r="F29" s="99"/>
      <c r="G29" s="99"/>
    </row>
    <row r="30" spans="1:7" ht="33" x14ac:dyDescent="0.3">
      <c r="A30" s="97" t="s">
        <v>45</v>
      </c>
      <c r="B30" s="98" t="s">
        <v>48</v>
      </c>
      <c r="C30" s="99"/>
      <c r="D30" s="99"/>
      <c r="E30" s="99"/>
      <c r="F30" s="99"/>
      <c r="G30" s="99"/>
    </row>
    <row r="31" spans="1:7" ht="33" x14ac:dyDescent="0.3">
      <c r="A31" s="97" t="s">
        <v>47</v>
      </c>
      <c r="B31" s="98" t="s">
        <v>9</v>
      </c>
      <c r="C31" s="99"/>
      <c r="D31" s="99"/>
      <c r="E31" s="99"/>
      <c r="F31" s="99"/>
      <c r="G31" s="99"/>
    </row>
    <row r="32" spans="1:7" ht="33" x14ac:dyDescent="0.3">
      <c r="A32" s="97">
        <v>2</v>
      </c>
      <c r="B32" s="98" t="s">
        <v>164</v>
      </c>
      <c r="C32" s="99"/>
      <c r="D32" s="99">
        <f>SUM(E32:G32)</f>
        <v>8</v>
      </c>
      <c r="E32" s="99">
        <v>2.88</v>
      </c>
      <c r="F32" s="99">
        <v>5.12</v>
      </c>
      <c r="G32" s="99"/>
    </row>
    <row r="33" spans="1:11" ht="33" x14ac:dyDescent="0.3">
      <c r="A33" s="97">
        <v>3</v>
      </c>
      <c r="B33" s="98" t="s">
        <v>165</v>
      </c>
      <c r="C33" s="99">
        <v>374.75</v>
      </c>
      <c r="D33" s="99">
        <f>SUM(E33:G33)</f>
        <v>374.75</v>
      </c>
      <c r="E33" s="99">
        <v>318.53750000000002</v>
      </c>
      <c r="F33" s="99">
        <f>C33-E33</f>
        <v>56.212499999999977</v>
      </c>
      <c r="G33" s="99"/>
      <c r="J33" s="100"/>
      <c r="K33" s="100"/>
    </row>
    <row r="34" spans="1:11" x14ac:dyDescent="0.3">
      <c r="A34" s="97" t="s">
        <v>166</v>
      </c>
      <c r="B34" s="98" t="s">
        <v>167</v>
      </c>
      <c r="C34" s="99"/>
      <c r="D34" s="99"/>
      <c r="E34" s="99"/>
      <c r="F34" s="99"/>
      <c r="G34" s="99"/>
    </row>
    <row r="35" spans="1:11" x14ac:dyDescent="0.3">
      <c r="A35" s="97">
        <v>1</v>
      </c>
      <c r="B35" s="98" t="s">
        <v>49</v>
      </c>
      <c r="C35" s="99"/>
      <c r="D35" s="99"/>
      <c r="E35" s="99"/>
      <c r="F35" s="99"/>
      <c r="G35" s="99"/>
    </row>
    <row r="36" spans="1:11" x14ac:dyDescent="0.3">
      <c r="A36" s="97">
        <v>1.1000000000000001</v>
      </c>
      <c r="B36" s="98" t="s">
        <v>36</v>
      </c>
      <c r="C36" s="99"/>
      <c r="D36" s="99"/>
      <c r="E36" s="99"/>
      <c r="F36" s="99"/>
      <c r="G36" s="99"/>
    </row>
    <row r="37" spans="1:11" x14ac:dyDescent="0.3">
      <c r="A37" s="97"/>
      <c r="B37" s="98" t="s">
        <v>37</v>
      </c>
      <c r="C37" s="99"/>
      <c r="D37" s="99"/>
      <c r="E37" s="99"/>
      <c r="F37" s="99"/>
      <c r="G37" s="99"/>
    </row>
    <row r="38" spans="1:11" x14ac:dyDescent="0.3">
      <c r="A38" s="97"/>
      <c r="B38" s="98" t="s">
        <v>38</v>
      </c>
      <c r="C38" s="99"/>
      <c r="D38" s="99"/>
      <c r="E38" s="99"/>
      <c r="F38" s="99"/>
      <c r="G38" s="99"/>
    </row>
    <row r="39" spans="1:11" x14ac:dyDescent="0.3">
      <c r="A39" s="97"/>
      <c r="B39" s="98" t="s">
        <v>168</v>
      </c>
      <c r="C39" s="99"/>
      <c r="D39" s="99"/>
      <c r="E39" s="99"/>
      <c r="F39" s="99"/>
      <c r="G39" s="99"/>
    </row>
    <row r="40" spans="1:11" x14ac:dyDescent="0.3">
      <c r="A40" s="97">
        <v>1.2</v>
      </c>
      <c r="B40" s="98" t="s">
        <v>40</v>
      </c>
      <c r="C40" s="99"/>
      <c r="D40" s="99"/>
      <c r="E40" s="99"/>
      <c r="F40" s="99"/>
      <c r="G40" s="99"/>
    </row>
    <row r="41" spans="1:11" x14ac:dyDescent="0.3">
      <c r="A41" s="97"/>
      <c r="B41" s="98" t="s">
        <v>41</v>
      </c>
      <c r="C41" s="99"/>
      <c r="D41" s="99"/>
      <c r="E41" s="99"/>
      <c r="F41" s="99"/>
      <c r="G41" s="99"/>
    </row>
    <row r="42" spans="1:11" x14ac:dyDescent="0.3">
      <c r="A42" s="97"/>
      <c r="B42" s="98" t="s">
        <v>42</v>
      </c>
      <c r="C42" s="99"/>
      <c r="D42" s="99"/>
      <c r="E42" s="99"/>
      <c r="F42" s="99"/>
      <c r="G42" s="99"/>
    </row>
    <row r="43" spans="1:11" x14ac:dyDescent="0.3">
      <c r="A43" s="97"/>
      <c r="B43" s="98" t="s">
        <v>168</v>
      </c>
      <c r="C43" s="99"/>
      <c r="D43" s="99"/>
      <c r="E43" s="99"/>
      <c r="F43" s="99"/>
      <c r="G43" s="99"/>
    </row>
    <row r="44" spans="1:11" ht="33" x14ac:dyDescent="0.3">
      <c r="A44" s="97">
        <v>2</v>
      </c>
      <c r="B44" s="98" t="s">
        <v>164</v>
      </c>
      <c r="C44" s="99"/>
      <c r="D44" s="99"/>
      <c r="E44" s="99"/>
      <c r="F44" s="99"/>
      <c r="G44" s="99"/>
    </row>
    <row r="45" spans="1:11" ht="33" x14ac:dyDescent="0.3">
      <c r="A45" s="97">
        <v>3</v>
      </c>
      <c r="B45" s="98" t="s">
        <v>165</v>
      </c>
      <c r="C45" s="99"/>
      <c r="D45" s="99"/>
      <c r="E45" s="99"/>
      <c r="F45" s="99"/>
      <c r="G45" s="99"/>
    </row>
    <row r="46" spans="1:11" ht="33" x14ac:dyDescent="0.3">
      <c r="A46" s="97" t="s">
        <v>10</v>
      </c>
      <c r="B46" s="98" t="s">
        <v>169</v>
      </c>
      <c r="C46" s="99">
        <f>C47+C50+C57+C60+C63+C66+C69+C72+C75+C78+C81</f>
        <v>0</v>
      </c>
      <c r="D46" s="99">
        <f t="shared" ref="D46:G46" si="1">D47+D50+D57+D60+D63+D66+D69+D72+D75+D78+D81</f>
        <v>4923.232661</v>
      </c>
      <c r="E46" s="99">
        <f t="shared" si="1"/>
        <v>3937.7433190000002</v>
      </c>
      <c r="F46" s="99">
        <f t="shared" si="1"/>
        <v>919.70183999999995</v>
      </c>
      <c r="G46" s="99">
        <f t="shared" si="1"/>
        <v>65.787502000000003</v>
      </c>
    </row>
    <row r="47" spans="1:11" x14ac:dyDescent="0.3">
      <c r="A47" s="97">
        <v>1</v>
      </c>
      <c r="B47" s="98" t="s">
        <v>8</v>
      </c>
      <c r="C47" s="99"/>
      <c r="D47" s="99"/>
      <c r="E47" s="99"/>
      <c r="F47" s="99"/>
      <c r="G47" s="99"/>
    </row>
    <row r="48" spans="1:11" ht="33" x14ac:dyDescent="0.3">
      <c r="A48" s="97">
        <v>1.1000000000000001</v>
      </c>
      <c r="B48" s="98" t="s">
        <v>48</v>
      </c>
      <c r="C48" s="99"/>
      <c r="D48" s="99"/>
      <c r="E48" s="99"/>
      <c r="F48" s="99"/>
      <c r="G48" s="99"/>
    </row>
    <row r="49" spans="1:7" ht="33" x14ac:dyDescent="0.3">
      <c r="A49" s="97">
        <v>1.2</v>
      </c>
      <c r="B49" s="98" t="s">
        <v>9</v>
      </c>
      <c r="C49" s="99"/>
      <c r="D49" s="99"/>
      <c r="E49" s="99"/>
      <c r="F49" s="99"/>
      <c r="G49" s="99"/>
    </row>
    <row r="50" spans="1:7" x14ac:dyDescent="0.3">
      <c r="A50" s="97">
        <v>2</v>
      </c>
      <c r="B50" s="98" t="s">
        <v>12</v>
      </c>
      <c r="C50" s="99"/>
      <c r="D50" s="99"/>
      <c r="E50" s="99"/>
      <c r="F50" s="99"/>
      <c r="G50" s="99"/>
    </row>
    <row r="51" spans="1:7" ht="49.5" x14ac:dyDescent="0.3">
      <c r="A51" s="97">
        <v>2.1</v>
      </c>
      <c r="B51" s="98" t="s">
        <v>13</v>
      </c>
      <c r="C51" s="99"/>
      <c r="D51" s="99"/>
      <c r="E51" s="99"/>
      <c r="F51" s="99"/>
      <c r="G51" s="99"/>
    </row>
    <row r="52" spans="1:7" ht="49.5" x14ac:dyDescent="0.3">
      <c r="A52" s="97"/>
      <c r="B52" s="101" t="s">
        <v>14</v>
      </c>
      <c r="C52" s="99"/>
      <c r="D52" s="99"/>
      <c r="E52" s="99"/>
      <c r="F52" s="99"/>
      <c r="G52" s="99"/>
    </row>
    <row r="53" spans="1:7" ht="33" x14ac:dyDescent="0.3">
      <c r="A53" s="97"/>
      <c r="B53" s="101" t="s">
        <v>15</v>
      </c>
      <c r="C53" s="99"/>
      <c r="D53" s="99"/>
      <c r="E53" s="99"/>
      <c r="F53" s="99"/>
      <c r="G53" s="99"/>
    </row>
    <row r="54" spans="1:7" ht="33" x14ac:dyDescent="0.3">
      <c r="A54" s="97"/>
      <c r="B54" s="101" t="s">
        <v>16</v>
      </c>
      <c r="C54" s="99"/>
      <c r="D54" s="99"/>
      <c r="E54" s="99"/>
      <c r="F54" s="99"/>
      <c r="G54" s="99"/>
    </row>
    <row r="55" spans="1:7" ht="49.5" x14ac:dyDescent="0.3">
      <c r="A55" s="97">
        <v>2.2000000000000002</v>
      </c>
      <c r="B55" s="98" t="s">
        <v>170</v>
      </c>
      <c r="C55" s="99"/>
      <c r="D55" s="99"/>
      <c r="E55" s="99"/>
      <c r="F55" s="99"/>
      <c r="G55" s="99"/>
    </row>
    <row r="56" spans="1:7" ht="33" x14ac:dyDescent="0.3">
      <c r="A56" s="97">
        <v>2.2999999999999998</v>
      </c>
      <c r="B56" s="98" t="s">
        <v>7</v>
      </c>
      <c r="C56" s="99"/>
      <c r="D56" s="99"/>
      <c r="E56" s="99"/>
      <c r="F56" s="99"/>
      <c r="G56" s="99"/>
    </row>
    <row r="57" spans="1:7" ht="33" x14ac:dyDescent="0.3">
      <c r="A57" s="97">
        <v>3</v>
      </c>
      <c r="B57" s="98" t="s">
        <v>17</v>
      </c>
      <c r="C57" s="99">
        <f>C58+C59</f>
        <v>0</v>
      </c>
      <c r="D57" s="99">
        <f t="shared" ref="D57:G57" si="2">D58+D59</f>
        <v>4923.232661</v>
      </c>
      <c r="E57" s="99">
        <f t="shared" si="2"/>
        <v>3937.7433190000002</v>
      </c>
      <c r="F57" s="99">
        <f t="shared" si="2"/>
        <v>919.70183999999995</v>
      </c>
      <c r="G57" s="99">
        <f t="shared" si="2"/>
        <v>65.787502000000003</v>
      </c>
    </row>
    <row r="58" spans="1:7" ht="33" x14ac:dyDescent="0.3">
      <c r="A58" s="97">
        <v>3.1</v>
      </c>
      <c r="B58" s="98" t="s">
        <v>46</v>
      </c>
      <c r="C58" s="99"/>
      <c r="D58" s="99">
        <f>SUM(E58:G58)</f>
        <v>4379.3369060000005</v>
      </c>
      <c r="E58" s="99">
        <v>3658.8455640000002</v>
      </c>
      <c r="F58" s="99">
        <v>654.70384000000001</v>
      </c>
      <c r="G58" s="99">
        <v>65.787502000000003</v>
      </c>
    </row>
    <row r="59" spans="1:7" ht="33" x14ac:dyDescent="0.3">
      <c r="A59" s="97">
        <v>3.2</v>
      </c>
      <c r="B59" s="98" t="s">
        <v>7</v>
      </c>
      <c r="C59" s="99"/>
      <c r="D59" s="99">
        <f>SUM(E59:G59)</f>
        <v>543.89575500000001</v>
      </c>
      <c r="E59" s="99">
        <v>278.89775500000002</v>
      </c>
      <c r="F59" s="99">
        <v>264.99799999999999</v>
      </c>
      <c r="G59" s="99"/>
    </row>
    <row r="60" spans="1:7" ht="33" x14ac:dyDescent="0.3">
      <c r="A60" s="97">
        <v>4</v>
      </c>
      <c r="B60" s="98" t="s">
        <v>18</v>
      </c>
      <c r="C60" s="99"/>
      <c r="D60" s="99"/>
      <c r="E60" s="99"/>
      <c r="F60" s="99"/>
      <c r="G60" s="99"/>
    </row>
    <row r="61" spans="1:7" ht="33" x14ac:dyDescent="0.3">
      <c r="A61" s="97">
        <v>4.0999999999999996</v>
      </c>
      <c r="B61" s="98" t="s">
        <v>46</v>
      </c>
      <c r="C61" s="99"/>
      <c r="D61" s="99"/>
      <c r="E61" s="99"/>
      <c r="F61" s="99"/>
      <c r="G61" s="99"/>
    </row>
    <row r="62" spans="1:7" ht="33" x14ac:dyDescent="0.3">
      <c r="A62" s="97">
        <v>4.2</v>
      </c>
      <c r="B62" s="98" t="s">
        <v>7</v>
      </c>
      <c r="C62" s="99"/>
      <c r="D62" s="99"/>
      <c r="E62" s="99"/>
      <c r="F62" s="99"/>
      <c r="G62" s="99"/>
    </row>
    <row r="63" spans="1:7" x14ac:dyDescent="0.3">
      <c r="A63" s="97">
        <v>5</v>
      </c>
      <c r="B63" s="98" t="s">
        <v>19</v>
      </c>
      <c r="C63" s="99"/>
      <c r="D63" s="99"/>
      <c r="E63" s="99"/>
      <c r="F63" s="99"/>
      <c r="G63" s="99"/>
    </row>
    <row r="64" spans="1:7" ht="33" x14ac:dyDescent="0.3">
      <c r="A64" s="97">
        <v>5.0999999999999996</v>
      </c>
      <c r="B64" s="98" t="s">
        <v>46</v>
      </c>
      <c r="C64" s="99"/>
      <c r="D64" s="99"/>
      <c r="E64" s="99"/>
      <c r="F64" s="99"/>
      <c r="G64" s="99"/>
    </row>
    <row r="65" spans="1:7" ht="33" x14ac:dyDescent="0.3">
      <c r="A65" s="97">
        <v>5.2</v>
      </c>
      <c r="B65" s="98" t="s">
        <v>7</v>
      </c>
      <c r="C65" s="99"/>
      <c r="D65" s="99"/>
      <c r="E65" s="99"/>
      <c r="F65" s="99"/>
      <c r="G65" s="99"/>
    </row>
    <row r="66" spans="1:7" x14ac:dyDescent="0.3">
      <c r="A66" s="97">
        <v>6</v>
      </c>
      <c r="B66" s="98" t="s">
        <v>20</v>
      </c>
      <c r="C66" s="99"/>
      <c r="D66" s="99"/>
      <c r="E66" s="99"/>
      <c r="F66" s="99"/>
      <c r="G66" s="99"/>
    </row>
    <row r="67" spans="1:7" ht="33" x14ac:dyDescent="0.3">
      <c r="A67" s="97">
        <v>6.1</v>
      </c>
      <c r="B67" s="98" t="s">
        <v>46</v>
      </c>
      <c r="C67" s="99"/>
      <c r="D67" s="99"/>
      <c r="E67" s="99"/>
      <c r="F67" s="99"/>
      <c r="G67" s="99"/>
    </row>
    <row r="68" spans="1:7" ht="33" x14ac:dyDescent="0.3">
      <c r="A68" s="97">
        <v>6.2</v>
      </c>
      <c r="B68" s="98" t="s">
        <v>7</v>
      </c>
      <c r="C68" s="99"/>
      <c r="D68" s="99"/>
      <c r="E68" s="99"/>
      <c r="F68" s="99"/>
      <c r="G68" s="99"/>
    </row>
    <row r="69" spans="1:7" ht="33" x14ac:dyDescent="0.3">
      <c r="A69" s="97">
        <v>7</v>
      </c>
      <c r="B69" s="98" t="s">
        <v>21</v>
      </c>
      <c r="C69" s="99"/>
      <c r="D69" s="99"/>
      <c r="E69" s="99"/>
      <c r="F69" s="99"/>
      <c r="G69" s="99"/>
    </row>
    <row r="70" spans="1:7" ht="33" x14ac:dyDescent="0.3">
      <c r="A70" s="97">
        <v>7.1</v>
      </c>
      <c r="B70" s="98" t="s">
        <v>46</v>
      </c>
      <c r="C70" s="99"/>
      <c r="D70" s="99"/>
      <c r="E70" s="99"/>
      <c r="F70" s="99"/>
      <c r="G70" s="99"/>
    </row>
    <row r="71" spans="1:7" ht="33" x14ac:dyDescent="0.3">
      <c r="A71" s="97">
        <v>7.2</v>
      </c>
      <c r="B71" s="98" t="s">
        <v>7</v>
      </c>
      <c r="C71" s="99"/>
      <c r="D71" s="99"/>
      <c r="E71" s="99"/>
      <c r="F71" s="99"/>
      <c r="G71" s="99"/>
    </row>
    <row r="72" spans="1:7" ht="33" x14ac:dyDescent="0.3">
      <c r="A72" s="97">
        <v>8</v>
      </c>
      <c r="B72" s="98" t="s">
        <v>22</v>
      </c>
      <c r="C72" s="99"/>
      <c r="D72" s="99"/>
      <c r="E72" s="99"/>
      <c r="F72" s="99"/>
      <c r="G72" s="99"/>
    </row>
    <row r="73" spans="1:7" ht="33" x14ac:dyDescent="0.3">
      <c r="A73" s="97">
        <v>8.1</v>
      </c>
      <c r="B73" s="98" t="s">
        <v>46</v>
      </c>
      <c r="C73" s="99"/>
      <c r="D73" s="99"/>
      <c r="E73" s="99"/>
      <c r="F73" s="99"/>
      <c r="G73" s="99"/>
    </row>
    <row r="74" spans="1:7" ht="33" x14ac:dyDescent="0.3">
      <c r="A74" s="97">
        <v>8.1999999999999993</v>
      </c>
      <c r="B74" s="98" t="s">
        <v>7</v>
      </c>
      <c r="C74" s="99"/>
      <c r="D74" s="99"/>
      <c r="E74" s="99"/>
      <c r="F74" s="99"/>
      <c r="G74" s="99"/>
    </row>
    <row r="75" spans="1:7" ht="33" x14ac:dyDescent="0.3">
      <c r="A75" s="97">
        <v>9</v>
      </c>
      <c r="B75" s="98" t="s">
        <v>23</v>
      </c>
      <c r="C75" s="99"/>
      <c r="D75" s="99"/>
      <c r="E75" s="99"/>
      <c r="F75" s="99"/>
      <c r="G75" s="99"/>
    </row>
    <row r="76" spans="1:7" ht="33" x14ac:dyDescent="0.3">
      <c r="A76" s="97">
        <v>9.1</v>
      </c>
      <c r="B76" s="98" t="s">
        <v>46</v>
      </c>
      <c r="C76" s="99"/>
      <c r="D76" s="99"/>
      <c r="E76" s="99"/>
      <c r="F76" s="99"/>
      <c r="G76" s="99"/>
    </row>
    <row r="77" spans="1:7" ht="33" x14ac:dyDescent="0.3">
      <c r="A77" s="97">
        <v>9.1999999999999993</v>
      </c>
      <c r="B77" s="98" t="s">
        <v>7</v>
      </c>
      <c r="C77" s="99"/>
      <c r="D77" s="99"/>
      <c r="E77" s="99"/>
      <c r="F77" s="99"/>
      <c r="G77" s="99"/>
    </row>
    <row r="78" spans="1:7" ht="33" x14ac:dyDescent="0.3">
      <c r="A78" s="97">
        <v>10</v>
      </c>
      <c r="B78" s="98" t="s">
        <v>24</v>
      </c>
      <c r="C78" s="99"/>
      <c r="D78" s="99"/>
      <c r="E78" s="99"/>
      <c r="F78" s="99"/>
      <c r="G78" s="99"/>
    </row>
    <row r="79" spans="1:7" ht="33" x14ac:dyDescent="0.3">
      <c r="A79" s="97">
        <v>10.1</v>
      </c>
      <c r="B79" s="98" t="s">
        <v>46</v>
      </c>
      <c r="C79" s="99"/>
      <c r="D79" s="99"/>
      <c r="E79" s="99"/>
      <c r="F79" s="99"/>
      <c r="G79" s="99"/>
    </row>
    <row r="80" spans="1:7" ht="33" x14ac:dyDescent="0.3">
      <c r="A80" s="97">
        <v>10.199999999999999</v>
      </c>
      <c r="B80" s="98" t="s">
        <v>7</v>
      </c>
      <c r="C80" s="99"/>
      <c r="D80" s="99"/>
      <c r="E80" s="99"/>
      <c r="F80" s="99"/>
      <c r="G80" s="99"/>
    </row>
    <row r="81" spans="1:7" ht="33" x14ac:dyDescent="0.3">
      <c r="A81" s="97">
        <v>11</v>
      </c>
      <c r="B81" s="98" t="s">
        <v>25</v>
      </c>
      <c r="C81" s="99"/>
      <c r="D81" s="99"/>
      <c r="E81" s="99"/>
      <c r="F81" s="99"/>
      <c r="G81" s="99"/>
    </row>
    <row r="82" spans="1:7" ht="33.75" thickBot="1" x14ac:dyDescent="0.35">
      <c r="A82" s="102">
        <v>1</v>
      </c>
      <c r="B82" s="103" t="s">
        <v>26</v>
      </c>
      <c r="C82" s="104"/>
      <c r="D82" s="104"/>
      <c r="E82" s="104"/>
      <c r="F82" s="104"/>
      <c r="G82" s="105"/>
    </row>
    <row r="83" spans="1:7" ht="50.25" thickBot="1" x14ac:dyDescent="0.35">
      <c r="A83" s="102"/>
      <c r="B83" s="106" t="s">
        <v>27</v>
      </c>
      <c r="C83" s="104"/>
      <c r="D83" s="104"/>
      <c r="E83" s="104"/>
      <c r="F83" s="104"/>
      <c r="G83" s="105"/>
    </row>
    <row r="84" spans="1:7" ht="33.75" thickBot="1" x14ac:dyDescent="0.35">
      <c r="A84" s="102">
        <v>2</v>
      </c>
      <c r="B84" s="103" t="s">
        <v>25</v>
      </c>
      <c r="C84" s="104"/>
      <c r="D84" s="104"/>
      <c r="E84" s="104"/>
      <c r="F84" s="104"/>
      <c r="G84" s="105"/>
    </row>
    <row r="85" spans="1:7" ht="33.75" thickBot="1" x14ac:dyDescent="0.35">
      <c r="A85" s="102"/>
      <c r="B85" s="106" t="s">
        <v>28</v>
      </c>
      <c r="C85" s="104"/>
      <c r="D85" s="104"/>
      <c r="E85" s="104"/>
      <c r="F85" s="104"/>
      <c r="G85" s="105"/>
    </row>
    <row r="86" spans="1:7" s="107" customFormat="1" ht="16.5" x14ac:dyDescent="0.25">
      <c r="C86" s="108"/>
      <c r="D86" s="108"/>
      <c r="E86" s="122" t="s">
        <v>171</v>
      </c>
      <c r="F86" s="122"/>
      <c r="G86" s="122"/>
    </row>
    <row r="87" spans="1:7" s="107" customFormat="1" ht="16.5" x14ac:dyDescent="0.25">
      <c r="C87" s="108"/>
      <c r="D87" s="108"/>
      <c r="E87" s="123" t="s">
        <v>135</v>
      </c>
      <c r="F87" s="123"/>
      <c r="G87" s="123"/>
    </row>
    <row r="88" spans="1:7" s="107" customFormat="1" ht="16.5" x14ac:dyDescent="0.25">
      <c r="C88" s="108"/>
      <c r="D88" s="108"/>
      <c r="E88" s="108"/>
      <c r="F88" s="108"/>
      <c r="G88" s="108"/>
    </row>
    <row r="89" spans="1:7" s="107" customFormat="1" ht="16.5" x14ac:dyDescent="0.25">
      <c r="C89" s="108"/>
      <c r="D89" s="108"/>
      <c r="E89" s="108"/>
      <c r="F89" s="108"/>
      <c r="G89" s="108"/>
    </row>
    <row r="90" spans="1:7" s="107" customFormat="1" ht="16.5" x14ac:dyDescent="0.25">
      <c r="C90" s="108"/>
      <c r="D90" s="108"/>
      <c r="E90" s="108"/>
      <c r="F90" s="108"/>
      <c r="G90" s="108"/>
    </row>
  </sheetData>
  <mergeCells count="15">
    <mergeCell ref="A6:G6"/>
    <mergeCell ref="A1:D1"/>
    <mergeCell ref="F1:G3"/>
    <mergeCell ref="A2:D2"/>
    <mergeCell ref="A4:G4"/>
    <mergeCell ref="A5:G5"/>
    <mergeCell ref="E86:G86"/>
    <mergeCell ref="E87:G87"/>
    <mergeCell ref="A7:G7"/>
    <mergeCell ref="A8:G8"/>
    <mergeCell ref="A9:A10"/>
    <mergeCell ref="B9:B10"/>
    <mergeCell ref="C9:C10"/>
    <mergeCell ref="D9:D10"/>
    <mergeCell ref="E9:G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49" workbookViewId="0">
      <selection activeCell="B15" sqref="B15"/>
    </sheetView>
  </sheetViews>
  <sheetFormatPr defaultRowHeight="18.75" x14ac:dyDescent="0.3"/>
  <cols>
    <col min="1" max="1" width="7.7109375" style="109" customWidth="1"/>
    <col min="2" max="2" width="54.5703125" style="109" customWidth="1"/>
    <col min="3" max="3" width="31.5703125" style="109" customWidth="1"/>
    <col min="4" max="257" width="9.140625" style="109"/>
    <col min="258" max="258" width="47.85546875" style="109" customWidth="1"/>
    <col min="259" max="259" width="25.42578125" style="109" customWidth="1"/>
    <col min="260" max="513" width="9.140625" style="109"/>
    <col min="514" max="514" width="47.85546875" style="109" customWidth="1"/>
    <col min="515" max="515" width="25.42578125" style="109" customWidth="1"/>
    <col min="516" max="769" width="9.140625" style="109"/>
    <col min="770" max="770" width="47.85546875" style="109" customWidth="1"/>
    <col min="771" max="771" width="25.42578125" style="109" customWidth="1"/>
    <col min="772" max="1025" width="9.140625" style="109"/>
    <col min="1026" max="1026" width="47.85546875" style="109" customWidth="1"/>
    <col min="1027" max="1027" width="25.42578125" style="109" customWidth="1"/>
    <col min="1028" max="1281" width="9.140625" style="109"/>
    <col min="1282" max="1282" width="47.85546875" style="109" customWidth="1"/>
    <col min="1283" max="1283" width="25.42578125" style="109" customWidth="1"/>
    <col min="1284" max="1537" width="9.140625" style="109"/>
    <col min="1538" max="1538" width="47.85546875" style="109" customWidth="1"/>
    <col min="1539" max="1539" width="25.42578125" style="109" customWidth="1"/>
    <col min="1540" max="1793" width="9.140625" style="109"/>
    <col min="1794" max="1794" width="47.85546875" style="109" customWidth="1"/>
    <col min="1795" max="1795" width="25.42578125" style="109" customWidth="1"/>
    <col min="1796" max="2049" width="9.140625" style="109"/>
    <col min="2050" max="2050" width="47.85546875" style="109" customWidth="1"/>
    <col min="2051" max="2051" width="25.42578125" style="109" customWidth="1"/>
    <col min="2052" max="2305" width="9.140625" style="109"/>
    <col min="2306" max="2306" width="47.85546875" style="109" customWidth="1"/>
    <col min="2307" max="2307" width="25.42578125" style="109" customWidth="1"/>
    <col min="2308" max="2561" width="9.140625" style="109"/>
    <col min="2562" max="2562" width="47.85546875" style="109" customWidth="1"/>
    <col min="2563" max="2563" width="25.42578125" style="109" customWidth="1"/>
    <col min="2564" max="2817" width="9.140625" style="109"/>
    <col min="2818" max="2818" width="47.85546875" style="109" customWidth="1"/>
    <col min="2819" max="2819" width="25.42578125" style="109" customWidth="1"/>
    <col min="2820" max="3073" width="9.140625" style="109"/>
    <col min="3074" max="3074" width="47.85546875" style="109" customWidth="1"/>
    <col min="3075" max="3075" width="25.42578125" style="109" customWidth="1"/>
    <col min="3076" max="3329" width="9.140625" style="109"/>
    <col min="3330" max="3330" width="47.85546875" style="109" customWidth="1"/>
    <col min="3331" max="3331" width="25.42578125" style="109" customWidth="1"/>
    <col min="3332" max="3585" width="9.140625" style="109"/>
    <col min="3586" max="3586" width="47.85546875" style="109" customWidth="1"/>
    <col min="3587" max="3587" width="25.42578125" style="109" customWidth="1"/>
    <col min="3588" max="3841" width="9.140625" style="109"/>
    <col min="3842" max="3842" width="47.85546875" style="109" customWidth="1"/>
    <col min="3843" max="3843" width="25.42578125" style="109" customWidth="1"/>
    <col min="3844" max="4097" width="9.140625" style="109"/>
    <col min="4098" max="4098" width="47.85546875" style="109" customWidth="1"/>
    <col min="4099" max="4099" width="25.42578125" style="109" customWidth="1"/>
    <col min="4100" max="4353" width="9.140625" style="109"/>
    <col min="4354" max="4354" width="47.85546875" style="109" customWidth="1"/>
    <col min="4355" max="4355" width="25.42578125" style="109" customWidth="1"/>
    <col min="4356" max="4609" width="9.140625" style="109"/>
    <col min="4610" max="4610" width="47.85546875" style="109" customWidth="1"/>
    <col min="4611" max="4611" width="25.42578125" style="109" customWidth="1"/>
    <col min="4612" max="4865" width="9.140625" style="109"/>
    <col min="4866" max="4866" width="47.85546875" style="109" customWidth="1"/>
    <col min="4867" max="4867" width="25.42578125" style="109" customWidth="1"/>
    <col min="4868" max="5121" width="9.140625" style="109"/>
    <col min="5122" max="5122" width="47.85546875" style="109" customWidth="1"/>
    <col min="5123" max="5123" width="25.42578125" style="109" customWidth="1"/>
    <col min="5124" max="5377" width="9.140625" style="109"/>
    <col min="5378" max="5378" width="47.85546875" style="109" customWidth="1"/>
    <col min="5379" max="5379" width="25.42578125" style="109" customWidth="1"/>
    <col min="5380" max="5633" width="9.140625" style="109"/>
    <col min="5634" max="5634" width="47.85546875" style="109" customWidth="1"/>
    <col min="5635" max="5635" width="25.42578125" style="109" customWidth="1"/>
    <col min="5636" max="5889" width="9.140625" style="109"/>
    <col min="5890" max="5890" width="47.85546875" style="109" customWidth="1"/>
    <col min="5891" max="5891" width="25.42578125" style="109" customWidth="1"/>
    <col min="5892" max="6145" width="9.140625" style="109"/>
    <col min="6146" max="6146" width="47.85546875" style="109" customWidth="1"/>
    <col min="6147" max="6147" width="25.42578125" style="109" customWidth="1"/>
    <col min="6148" max="6401" width="9.140625" style="109"/>
    <col min="6402" max="6402" width="47.85546875" style="109" customWidth="1"/>
    <col min="6403" max="6403" width="25.42578125" style="109" customWidth="1"/>
    <col min="6404" max="6657" width="9.140625" style="109"/>
    <col min="6658" max="6658" width="47.85546875" style="109" customWidth="1"/>
    <col min="6659" max="6659" width="25.42578125" style="109" customWidth="1"/>
    <col min="6660" max="6913" width="9.140625" style="109"/>
    <col min="6914" max="6914" width="47.85546875" style="109" customWidth="1"/>
    <col min="6915" max="6915" width="25.42578125" style="109" customWidth="1"/>
    <col min="6916" max="7169" width="9.140625" style="109"/>
    <col min="7170" max="7170" width="47.85546875" style="109" customWidth="1"/>
    <col min="7171" max="7171" width="25.42578125" style="109" customWidth="1"/>
    <col min="7172" max="7425" width="9.140625" style="109"/>
    <col min="7426" max="7426" width="47.85546875" style="109" customWidth="1"/>
    <col min="7427" max="7427" width="25.42578125" style="109" customWidth="1"/>
    <col min="7428" max="7681" width="9.140625" style="109"/>
    <col min="7682" max="7682" width="47.85546875" style="109" customWidth="1"/>
    <col min="7683" max="7683" width="25.42578125" style="109" customWidth="1"/>
    <col min="7684" max="7937" width="9.140625" style="109"/>
    <col min="7938" max="7938" width="47.85546875" style="109" customWidth="1"/>
    <col min="7939" max="7939" width="25.42578125" style="109" customWidth="1"/>
    <col min="7940" max="8193" width="9.140625" style="109"/>
    <col min="8194" max="8194" width="47.85546875" style="109" customWidth="1"/>
    <col min="8195" max="8195" width="25.42578125" style="109" customWidth="1"/>
    <col min="8196" max="8449" width="9.140625" style="109"/>
    <col min="8450" max="8450" width="47.85546875" style="109" customWidth="1"/>
    <col min="8451" max="8451" width="25.42578125" style="109" customWidth="1"/>
    <col min="8452" max="8705" width="9.140625" style="109"/>
    <col min="8706" max="8706" width="47.85546875" style="109" customWidth="1"/>
    <col min="8707" max="8707" width="25.42578125" style="109" customWidth="1"/>
    <col min="8708" max="8961" width="9.140625" style="109"/>
    <col min="8962" max="8962" width="47.85546875" style="109" customWidth="1"/>
    <col min="8963" max="8963" width="25.42578125" style="109" customWidth="1"/>
    <col min="8964" max="9217" width="9.140625" style="109"/>
    <col min="9218" max="9218" width="47.85546875" style="109" customWidth="1"/>
    <col min="9219" max="9219" width="25.42578125" style="109" customWidth="1"/>
    <col min="9220" max="9473" width="9.140625" style="109"/>
    <col min="9474" max="9474" width="47.85546875" style="109" customWidth="1"/>
    <col min="9475" max="9475" width="25.42578125" style="109" customWidth="1"/>
    <col min="9476" max="9729" width="9.140625" style="109"/>
    <col min="9730" max="9730" width="47.85546875" style="109" customWidth="1"/>
    <col min="9731" max="9731" width="25.42578125" style="109" customWidth="1"/>
    <col min="9732" max="9985" width="9.140625" style="109"/>
    <col min="9986" max="9986" width="47.85546875" style="109" customWidth="1"/>
    <col min="9987" max="9987" width="25.42578125" style="109" customWidth="1"/>
    <col min="9988" max="10241" width="9.140625" style="109"/>
    <col min="10242" max="10242" width="47.85546875" style="109" customWidth="1"/>
    <col min="10243" max="10243" width="25.42578125" style="109" customWidth="1"/>
    <col min="10244" max="10497" width="9.140625" style="109"/>
    <col min="10498" max="10498" width="47.85546875" style="109" customWidth="1"/>
    <col min="10499" max="10499" width="25.42578125" style="109" customWidth="1"/>
    <col min="10500" max="10753" width="9.140625" style="109"/>
    <col min="10754" max="10754" width="47.85546875" style="109" customWidth="1"/>
    <col min="10755" max="10755" width="25.42578125" style="109" customWidth="1"/>
    <col min="10756" max="11009" width="9.140625" style="109"/>
    <col min="11010" max="11010" width="47.85546875" style="109" customWidth="1"/>
    <col min="11011" max="11011" width="25.42578125" style="109" customWidth="1"/>
    <col min="11012" max="11265" width="9.140625" style="109"/>
    <col min="11266" max="11266" width="47.85546875" style="109" customWidth="1"/>
    <col min="11267" max="11267" width="25.42578125" style="109" customWidth="1"/>
    <col min="11268" max="11521" width="9.140625" style="109"/>
    <col min="11522" max="11522" width="47.85546875" style="109" customWidth="1"/>
    <col min="11523" max="11523" width="25.42578125" style="109" customWidth="1"/>
    <col min="11524" max="11777" width="9.140625" style="109"/>
    <col min="11778" max="11778" width="47.85546875" style="109" customWidth="1"/>
    <col min="11779" max="11779" width="25.42578125" style="109" customWidth="1"/>
    <col min="11780" max="12033" width="9.140625" style="109"/>
    <col min="12034" max="12034" width="47.85546875" style="109" customWidth="1"/>
    <col min="12035" max="12035" width="25.42578125" style="109" customWidth="1"/>
    <col min="12036" max="12289" width="9.140625" style="109"/>
    <col min="12290" max="12290" width="47.85546875" style="109" customWidth="1"/>
    <col min="12291" max="12291" width="25.42578125" style="109" customWidth="1"/>
    <col min="12292" max="12545" width="9.140625" style="109"/>
    <col min="12546" max="12546" width="47.85546875" style="109" customWidth="1"/>
    <col min="12547" max="12547" width="25.42578125" style="109" customWidth="1"/>
    <col min="12548" max="12801" width="9.140625" style="109"/>
    <col min="12802" max="12802" width="47.85546875" style="109" customWidth="1"/>
    <col min="12803" max="12803" width="25.42578125" style="109" customWidth="1"/>
    <col min="12804" max="13057" width="9.140625" style="109"/>
    <col min="13058" max="13058" width="47.85546875" style="109" customWidth="1"/>
    <col min="13059" max="13059" width="25.42578125" style="109" customWidth="1"/>
    <col min="13060" max="13313" width="9.140625" style="109"/>
    <col min="13314" max="13314" width="47.85546875" style="109" customWidth="1"/>
    <col min="13315" max="13315" width="25.42578125" style="109" customWidth="1"/>
    <col min="13316" max="13569" width="9.140625" style="109"/>
    <col min="13570" max="13570" width="47.85546875" style="109" customWidth="1"/>
    <col min="13571" max="13571" width="25.42578125" style="109" customWidth="1"/>
    <col min="13572" max="13825" width="9.140625" style="109"/>
    <col min="13826" max="13826" width="47.85546875" style="109" customWidth="1"/>
    <col min="13827" max="13827" width="25.42578125" style="109" customWidth="1"/>
    <col min="13828" max="14081" width="9.140625" style="109"/>
    <col min="14082" max="14082" width="47.85546875" style="109" customWidth="1"/>
    <col min="14083" max="14083" width="25.42578125" style="109" customWidth="1"/>
    <col min="14084" max="14337" width="9.140625" style="109"/>
    <col min="14338" max="14338" width="47.85546875" style="109" customWidth="1"/>
    <col min="14339" max="14339" width="25.42578125" style="109" customWidth="1"/>
    <col min="14340" max="14593" width="9.140625" style="109"/>
    <col min="14594" max="14594" width="47.85546875" style="109" customWidth="1"/>
    <col min="14595" max="14595" width="25.42578125" style="109" customWidth="1"/>
    <col min="14596" max="14849" width="9.140625" style="109"/>
    <col min="14850" max="14850" width="47.85546875" style="109" customWidth="1"/>
    <col min="14851" max="14851" width="25.42578125" style="109" customWidth="1"/>
    <col min="14852" max="15105" width="9.140625" style="109"/>
    <col min="15106" max="15106" width="47.85546875" style="109" customWidth="1"/>
    <col min="15107" max="15107" width="25.42578125" style="109" customWidth="1"/>
    <col min="15108" max="15361" width="9.140625" style="109"/>
    <col min="15362" max="15362" width="47.85546875" style="109" customWidth="1"/>
    <col min="15363" max="15363" width="25.42578125" style="109" customWidth="1"/>
    <col min="15364" max="15617" width="9.140625" style="109"/>
    <col min="15618" max="15618" width="47.85546875" style="109" customWidth="1"/>
    <col min="15619" max="15619" width="25.42578125" style="109" customWidth="1"/>
    <col min="15620" max="15873" width="9.140625" style="109"/>
    <col min="15874" max="15874" width="47.85546875" style="109" customWidth="1"/>
    <col min="15875" max="15875" width="25.42578125" style="109" customWidth="1"/>
    <col min="15876" max="16129" width="9.140625" style="109"/>
    <col min="16130" max="16130" width="47.85546875" style="109" customWidth="1"/>
    <col min="16131" max="16131" width="25.42578125" style="109" customWidth="1"/>
    <col min="16132" max="16384" width="9.140625" style="109"/>
  </cols>
  <sheetData>
    <row r="1" spans="1:3" s="1" customFormat="1" x14ac:dyDescent="0.3">
      <c r="A1" s="135" t="s">
        <v>145</v>
      </c>
      <c r="B1" s="135"/>
      <c r="C1" s="130" t="s">
        <v>172</v>
      </c>
    </row>
    <row r="2" spans="1:3" s="1" customFormat="1" x14ac:dyDescent="0.3">
      <c r="A2" s="135" t="s">
        <v>138</v>
      </c>
      <c r="B2" s="135"/>
      <c r="C2" s="130"/>
    </row>
    <row r="3" spans="1:3" s="1" customFormat="1" x14ac:dyDescent="0.3">
      <c r="A3" s="4"/>
      <c r="B3" s="3"/>
      <c r="C3" s="130"/>
    </row>
    <row r="4" spans="1:3" s="1" customFormat="1" x14ac:dyDescent="0.3">
      <c r="A4" s="136" t="s">
        <v>147</v>
      </c>
      <c r="B4" s="136"/>
      <c r="C4" s="136"/>
    </row>
    <row r="5" spans="1:3" x14ac:dyDescent="0.3">
      <c r="A5" s="137" t="s">
        <v>173</v>
      </c>
      <c r="B5" s="137"/>
      <c r="C5" s="137"/>
    </row>
    <row r="6" spans="1:3" x14ac:dyDescent="0.3">
      <c r="A6" s="138" t="s">
        <v>149</v>
      </c>
      <c r="B6" s="139"/>
      <c r="C6" s="139"/>
    </row>
    <row r="7" spans="1:3" x14ac:dyDescent="0.3">
      <c r="A7" s="133" t="s">
        <v>174</v>
      </c>
      <c r="B7" s="133"/>
      <c r="C7" s="133"/>
    </row>
    <row r="8" spans="1:3" x14ac:dyDescent="0.3">
      <c r="A8" s="134" t="s">
        <v>175</v>
      </c>
      <c r="B8" s="134"/>
      <c r="C8" s="134"/>
    </row>
    <row r="9" spans="1:3" x14ac:dyDescent="0.3">
      <c r="A9" s="110" t="s">
        <v>150</v>
      </c>
      <c r="B9" s="110" t="s">
        <v>1</v>
      </c>
      <c r="C9" s="110" t="s">
        <v>176</v>
      </c>
    </row>
    <row r="10" spans="1:3" x14ac:dyDescent="0.3">
      <c r="A10" s="111" t="s">
        <v>6</v>
      </c>
      <c r="B10" s="112" t="s">
        <v>177</v>
      </c>
      <c r="C10" s="113"/>
    </row>
    <row r="11" spans="1:3" x14ac:dyDescent="0.3">
      <c r="A11" s="111">
        <v>1</v>
      </c>
      <c r="B11" s="112" t="s">
        <v>35</v>
      </c>
      <c r="C11" s="113"/>
    </row>
    <row r="12" spans="1:3" x14ac:dyDescent="0.3">
      <c r="A12" s="111">
        <v>1.1000000000000001</v>
      </c>
      <c r="B12" s="112" t="s">
        <v>36</v>
      </c>
      <c r="C12" s="113"/>
    </row>
    <row r="13" spans="1:3" x14ac:dyDescent="0.3">
      <c r="A13" s="111"/>
      <c r="B13" s="112" t="s">
        <v>37</v>
      </c>
      <c r="C13" s="113"/>
    </row>
    <row r="14" spans="1:3" x14ac:dyDescent="0.3">
      <c r="A14" s="111"/>
      <c r="B14" s="112" t="s">
        <v>38</v>
      </c>
      <c r="C14" s="113"/>
    </row>
    <row r="15" spans="1:3" x14ac:dyDescent="0.3">
      <c r="A15" s="111"/>
      <c r="B15" s="112" t="s">
        <v>168</v>
      </c>
      <c r="C15" s="113"/>
    </row>
    <row r="16" spans="1:3" x14ac:dyDescent="0.3">
      <c r="A16" s="111">
        <v>1.2</v>
      </c>
      <c r="B16" s="112" t="s">
        <v>40</v>
      </c>
      <c r="C16" s="113"/>
    </row>
    <row r="17" spans="1:3" x14ac:dyDescent="0.3">
      <c r="A17" s="111"/>
      <c r="B17" s="112" t="s">
        <v>41</v>
      </c>
      <c r="C17" s="113"/>
    </row>
    <row r="18" spans="1:3" x14ac:dyDescent="0.3">
      <c r="A18" s="111"/>
      <c r="B18" s="112" t="s">
        <v>42</v>
      </c>
      <c r="C18" s="113"/>
    </row>
    <row r="19" spans="1:3" x14ac:dyDescent="0.3">
      <c r="A19" s="111"/>
      <c r="B19" s="112" t="s">
        <v>168</v>
      </c>
      <c r="C19" s="113"/>
    </row>
    <row r="20" spans="1:3" x14ac:dyDescent="0.3">
      <c r="A20" s="111">
        <v>2</v>
      </c>
      <c r="B20" s="112" t="s">
        <v>43</v>
      </c>
      <c r="C20" s="113"/>
    </row>
    <row r="21" spans="1:3" x14ac:dyDescent="0.3">
      <c r="A21" s="111">
        <v>2.1</v>
      </c>
      <c r="B21" s="112" t="s">
        <v>178</v>
      </c>
      <c r="C21" s="113"/>
    </row>
    <row r="22" spans="1:3" x14ac:dyDescent="0.3">
      <c r="A22" s="111" t="s">
        <v>45</v>
      </c>
      <c r="B22" s="112" t="s">
        <v>46</v>
      </c>
      <c r="C22" s="113"/>
    </row>
    <row r="23" spans="1:3" x14ac:dyDescent="0.3">
      <c r="A23" s="111" t="s">
        <v>47</v>
      </c>
      <c r="B23" s="112" t="s">
        <v>7</v>
      </c>
      <c r="C23" s="113"/>
    </row>
    <row r="24" spans="1:3" x14ac:dyDescent="0.3">
      <c r="A24" s="111">
        <v>2.2000000000000002</v>
      </c>
      <c r="B24" s="112" t="s">
        <v>8</v>
      </c>
      <c r="C24" s="113"/>
    </row>
    <row r="25" spans="1:3" x14ac:dyDescent="0.3">
      <c r="A25" s="111" t="s">
        <v>45</v>
      </c>
      <c r="B25" s="112" t="s">
        <v>48</v>
      </c>
      <c r="C25" s="113"/>
    </row>
    <row r="26" spans="1:3" x14ac:dyDescent="0.3">
      <c r="A26" s="111" t="s">
        <v>47</v>
      </c>
      <c r="B26" s="112" t="s">
        <v>9</v>
      </c>
      <c r="C26" s="113"/>
    </row>
    <row r="27" spans="1:3" x14ac:dyDescent="0.3">
      <c r="A27" s="111">
        <v>3</v>
      </c>
      <c r="B27" s="112" t="s">
        <v>49</v>
      </c>
      <c r="C27" s="113"/>
    </row>
    <row r="28" spans="1:3" x14ac:dyDescent="0.3">
      <c r="A28" s="111">
        <v>3.1</v>
      </c>
      <c r="B28" s="112" t="s">
        <v>36</v>
      </c>
      <c r="C28" s="113"/>
    </row>
    <row r="29" spans="1:3" x14ac:dyDescent="0.3">
      <c r="A29" s="111"/>
      <c r="B29" s="112" t="s">
        <v>37</v>
      </c>
      <c r="C29" s="113"/>
    </row>
    <row r="30" spans="1:3" x14ac:dyDescent="0.3">
      <c r="A30" s="111"/>
      <c r="B30" s="112" t="s">
        <v>38</v>
      </c>
      <c r="C30" s="113"/>
    </row>
    <row r="31" spans="1:3" x14ac:dyDescent="0.3">
      <c r="A31" s="111"/>
      <c r="B31" s="112" t="s">
        <v>168</v>
      </c>
      <c r="C31" s="113"/>
    </row>
    <row r="32" spans="1:3" x14ac:dyDescent="0.3">
      <c r="A32" s="111">
        <v>3.2</v>
      </c>
      <c r="B32" s="112" t="s">
        <v>40</v>
      </c>
      <c r="C32" s="113"/>
    </row>
    <row r="33" spans="1:3" x14ac:dyDescent="0.3">
      <c r="A33" s="111"/>
      <c r="B33" s="112" t="s">
        <v>41</v>
      </c>
      <c r="C33" s="113"/>
    </row>
    <row r="34" spans="1:3" x14ac:dyDescent="0.3">
      <c r="A34" s="111"/>
      <c r="B34" s="112" t="s">
        <v>42</v>
      </c>
      <c r="C34" s="113"/>
    </row>
    <row r="35" spans="1:3" x14ac:dyDescent="0.3">
      <c r="A35" s="111"/>
      <c r="B35" s="112" t="s">
        <v>168</v>
      </c>
      <c r="C35" s="113"/>
    </row>
    <row r="36" spans="1:3" x14ac:dyDescent="0.3">
      <c r="A36" s="111" t="s">
        <v>10</v>
      </c>
      <c r="B36" s="112" t="s">
        <v>11</v>
      </c>
      <c r="C36" s="114">
        <f>C37+C40+C47+C50+C53+C56+C59+C62+C65+C68+C71</f>
        <v>5659.6139999999996</v>
      </c>
    </row>
    <row r="37" spans="1:3" x14ac:dyDescent="0.3">
      <c r="A37" s="111">
        <v>1</v>
      </c>
      <c r="B37" s="112" t="s">
        <v>8</v>
      </c>
      <c r="C37" s="113"/>
    </row>
    <row r="38" spans="1:3" x14ac:dyDescent="0.3">
      <c r="A38" s="111">
        <v>1.1000000000000001</v>
      </c>
      <c r="B38" s="112" t="s">
        <v>48</v>
      </c>
      <c r="C38" s="113"/>
    </row>
    <row r="39" spans="1:3" x14ac:dyDescent="0.3">
      <c r="A39" s="111">
        <v>1.2</v>
      </c>
      <c r="B39" s="112" t="s">
        <v>9</v>
      </c>
      <c r="C39" s="113"/>
    </row>
    <row r="40" spans="1:3" x14ac:dyDescent="0.3">
      <c r="A40" s="111">
        <v>2</v>
      </c>
      <c r="B40" s="112" t="s">
        <v>12</v>
      </c>
      <c r="C40" s="113"/>
    </row>
    <row r="41" spans="1:3" ht="37.5" x14ac:dyDescent="0.3">
      <c r="A41" s="111">
        <v>2.1</v>
      </c>
      <c r="B41" s="112" t="s">
        <v>13</v>
      </c>
      <c r="C41" s="113"/>
    </row>
    <row r="42" spans="1:3" x14ac:dyDescent="0.3">
      <c r="A42" s="111"/>
      <c r="B42" s="115" t="s">
        <v>14</v>
      </c>
      <c r="C42" s="113"/>
    </row>
    <row r="43" spans="1:3" x14ac:dyDescent="0.3">
      <c r="A43" s="111"/>
      <c r="B43" s="115" t="s">
        <v>15</v>
      </c>
      <c r="C43" s="113"/>
    </row>
    <row r="44" spans="1:3" x14ac:dyDescent="0.3">
      <c r="A44" s="111"/>
      <c r="B44" s="115" t="s">
        <v>16</v>
      </c>
      <c r="C44" s="113"/>
    </row>
    <row r="45" spans="1:3" x14ac:dyDescent="0.3">
      <c r="A45" s="111">
        <v>2.2000000000000002</v>
      </c>
      <c r="B45" s="112" t="s">
        <v>170</v>
      </c>
      <c r="C45" s="113"/>
    </row>
    <row r="46" spans="1:3" x14ac:dyDescent="0.3">
      <c r="A46" s="111">
        <v>2.2999999999999998</v>
      </c>
      <c r="B46" s="112" t="s">
        <v>7</v>
      </c>
      <c r="C46" s="113"/>
    </row>
    <row r="47" spans="1:3" x14ac:dyDescent="0.3">
      <c r="A47" s="111">
        <v>3</v>
      </c>
      <c r="B47" s="112" t="s">
        <v>17</v>
      </c>
      <c r="C47" s="116">
        <f>C48+C49</f>
        <v>5659.6139999999996</v>
      </c>
    </row>
    <row r="48" spans="1:3" x14ac:dyDescent="0.3">
      <c r="A48" s="111">
        <v>3.1</v>
      </c>
      <c r="B48" s="112" t="s">
        <v>46</v>
      </c>
      <c r="C48" s="116">
        <v>4613.3459999999995</v>
      </c>
    </row>
    <row r="49" spans="1:3" x14ac:dyDescent="0.3">
      <c r="A49" s="111">
        <v>3.2</v>
      </c>
      <c r="B49" s="112" t="s">
        <v>7</v>
      </c>
      <c r="C49" s="116">
        <v>1046.268</v>
      </c>
    </row>
    <row r="50" spans="1:3" x14ac:dyDescent="0.3">
      <c r="A50" s="111">
        <v>4</v>
      </c>
      <c r="B50" s="112" t="s">
        <v>18</v>
      </c>
      <c r="C50" s="113"/>
    </row>
    <row r="51" spans="1:3" x14ac:dyDescent="0.3">
      <c r="A51" s="111">
        <v>4.0999999999999996</v>
      </c>
      <c r="B51" s="112" t="s">
        <v>46</v>
      </c>
      <c r="C51" s="113"/>
    </row>
    <row r="52" spans="1:3" x14ac:dyDescent="0.3">
      <c r="A52" s="111">
        <v>4.2</v>
      </c>
      <c r="B52" s="112" t="s">
        <v>7</v>
      </c>
      <c r="C52" s="113"/>
    </row>
    <row r="53" spans="1:3" x14ac:dyDescent="0.3">
      <c r="A53" s="111">
        <v>5</v>
      </c>
      <c r="B53" s="112" t="s">
        <v>19</v>
      </c>
      <c r="C53" s="113"/>
    </row>
    <row r="54" spans="1:3" x14ac:dyDescent="0.3">
      <c r="A54" s="111">
        <v>5.0999999999999996</v>
      </c>
      <c r="B54" s="112" t="s">
        <v>46</v>
      </c>
      <c r="C54" s="113"/>
    </row>
    <row r="55" spans="1:3" x14ac:dyDescent="0.3">
      <c r="A55" s="111">
        <v>5.2</v>
      </c>
      <c r="B55" s="112" t="s">
        <v>7</v>
      </c>
      <c r="C55" s="113"/>
    </row>
    <row r="56" spans="1:3" x14ac:dyDescent="0.3">
      <c r="A56" s="111">
        <v>6</v>
      </c>
      <c r="B56" s="112" t="s">
        <v>20</v>
      </c>
      <c r="C56" s="113"/>
    </row>
    <row r="57" spans="1:3" x14ac:dyDescent="0.3">
      <c r="A57" s="111">
        <v>6.1</v>
      </c>
      <c r="B57" s="112" t="s">
        <v>46</v>
      </c>
      <c r="C57" s="113"/>
    </row>
    <row r="58" spans="1:3" x14ac:dyDescent="0.3">
      <c r="A58" s="111">
        <v>6.2</v>
      </c>
      <c r="B58" s="112" t="s">
        <v>7</v>
      </c>
      <c r="C58" s="113"/>
    </row>
    <row r="59" spans="1:3" x14ac:dyDescent="0.3">
      <c r="A59" s="111">
        <v>7</v>
      </c>
      <c r="B59" s="112" t="s">
        <v>21</v>
      </c>
      <c r="C59" s="113"/>
    </row>
    <row r="60" spans="1:3" x14ac:dyDescent="0.3">
      <c r="A60" s="111">
        <v>7.1</v>
      </c>
      <c r="B60" s="112" t="s">
        <v>46</v>
      </c>
      <c r="C60" s="113"/>
    </row>
    <row r="61" spans="1:3" x14ac:dyDescent="0.3">
      <c r="A61" s="111">
        <v>7.2</v>
      </c>
      <c r="B61" s="112" t="s">
        <v>7</v>
      </c>
      <c r="C61" s="113"/>
    </row>
    <row r="62" spans="1:3" x14ac:dyDescent="0.3">
      <c r="A62" s="111">
        <v>8</v>
      </c>
      <c r="B62" s="112" t="s">
        <v>22</v>
      </c>
      <c r="C62" s="113"/>
    </row>
    <row r="63" spans="1:3" x14ac:dyDescent="0.3">
      <c r="A63" s="111">
        <v>8.1</v>
      </c>
      <c r="B63" s="112" t="s">
        <v>46</v>
      </c>
      <c r="C63" s="113"/>
    </row>
    <row r="64" spans="1:3" x14ac:dyDescent="0.3">
      <c r="A64" s="111">
        <v>8.1999999999999993</v>
      </c>
      <c r="B64" s="112" t="s">
        <v>7</v>
      </c>
      <c r="C64" s="113"/>
    </row>
    <row r="65" spans="1:3" x14ac:dyDescent="0.3">
      <c r="A65" s="111">
        <v>9</v>
      </c>
      <c r="B65" s="112" t="s">
        <v>23</v>
      </c>
      <c r="C65" s="113"/>
    </row>
    <row r="66" spans="1:3" x14ac:dyDescent="0.3">
      <c r="A66" s="111">
        <v>9.1</v>
      </c>
      <c r="B66" s="112" t="s">
        <v>46</v>
      </c>
      <c r="C66" s="113"/>
    </row>
    <row r="67" spans="1:3" x14ac:dyDescent="0.3">
      <c r="A67" s="111">
        <v>9.1999999999999993</v>
      </c>
      <c r="B67" s="112" t="s">
        <v>7</v>
      </c>
      <c r="C67" s="113"/>
    </row>
    <row r="68" spans="1:3" x14ac:dyDescent="0.3">
      <c r="A68" s="111">
        <v>10</v>
      </c>
      <c r="B68" s="112" t="s">
        <v>24</v>
      </c>
      <c r="C68" s="113"/>
    </row>
    <row r="69" spans="1:3" x14ac:dyDescent="0.3">
      <c r="A69" s="111">
        <v>10.1</v>
      </c>
      <c r="B69" s="112" t="s">
        <v>46</v>
      </c>
      <c r="C69" s="113"/>
    </row>
    <row r="70" spans="1:3" x14ac:dyDescent="0.3">
      <c r="A70" s="111">
        <v>10.199999999999999</v>
      </c>
      <c r="B70" s="112" t="s">
        <v>7</v>
      </c>
      <c r="C70" s="113"/>
    </row>
    <row r="71" spans="1:3" x14ac:dyDescent="0.3">
      <c r="A71" s="111">
        <v>11</v>
      </c>
      <c r="B71" s="112" t="s">
        <v>25</v>
      </c>
      <c r="C71" s="113"/>
    </row>
    <row r="72" spans="1:3" ht="19.5" thickBot="1" x14ac:dyDescent="0.35">
      <c r="A72" s="117">
        <v>1</v>
      </c>
      <c r="B72" s="118" t="s">
        <v>26</v>
      </c>
      <c r="C72" s="119"/>
    </row>
    <row r="73" spans="1:3" ht="38.25" thickBot="1" x14ac:dyDescent="0.35">
      <c r="A73" s="117"/>
      <c r="B73" s="120" t="s">
        <v>27</v>
      </c>
      <c r="C73" s="119"/>
    </row>
    <row r="74" spans="1:3" ht="19.5" thickBot="1" x14ac:dyDescent="0.35">
      <c r="A74" s="117">
        <v>2</v>
      </c>
      <c r="B74" s="118" t="s">
        <v>25</v>
      </c>
      <c r="C74" s="119"/>
    </row>
    <row r="75" spans="1:3" ht="19.5" thickBot="1" x14ac:dyDescent="0.35">
      <c r="A75" s="117"/>
      <c r="B75" s="120" t="s">
        <v>28</v>
      </c>
      <c r="C75" s="119"/>
    </row>
    <row r="77" spans="1:3" x14ac:dyDescent="0.3">
      <c r="C77" s="121" t="s">
        <v>171</v>
      </c>
    </row>
    <row r="78" spans="1:3" x14ac:dyDescent="0.3">
      <c r="C78" s="2" t="s">
        <v>135</v>
      </c>
    </row>
  </sheetData>
  <mergeCells count="8">
    <mergeCell ref="A7:C7"/>
    <mergeCell ref="A8:C8"/>
    <mergeCell ref="A1:B1"/>
    <mergeCell ref="C1:C3"/>
    <mergeCell ref="A2:B2"/>
    <mergeCell ref="A4:C4"/>
    <mergeCell ref="A5:C5"/>
    <mergeCell ref="A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"/>
  <sheetViews>
    <sheetView tabSelected="1" topLeftCell="A125" workbookViewId="0">
      <selection activeCell="D164" sqref="D164:F164"/>
    </sheetView>
  </sheetViews>
  <sheetFormatPr defaultRowHeight="15" x14ac:dyDescent="0.25"/>
  <cols>
    <col min="1" max="1" width="7.7109375" customWidth="1"/>
    <col min="2" max="2" width="42" customWidth="1"/>
    <col min="3" max="3" width="22.140625" customWidth="1"/>
    <col min="4" max="4" width="17.28515625" customWidth="1"/>
    <col min="5" max="5" width="17.7109375" customWidth="1"/>
    <col min="6" max="6" width="16.7109375" customWidth="1"/>
    <col min="7" max="7" width="17.42578125" style="89" hidden="1" customWidth="1"/>
    <col min="8" max="8" width="20.5703125" style="88" hidden="1" customWidth="1"/>
    <col min="9" max="9" width="19.5703125" customWidth="1"/>
    <col min="12" max="12" width="22.140625" customWidth="1"/>
    <col min="257" max="257" width="7.7109375" customWidth="1"/>
    <col min="258" max="258" width="25.140625" customWidth="1"/>
    <col min="259" max="259" width="22.140625" customWidth="1"/>
    <col min="260" max="260" width="17.28515625" customWidth="1"/>
    <col min="261" max="261" width="17.7109375" customWidth="1"/>
    <col min="262" max="262" width="16.7109375" customWidth="1"/>
    <col min="265" max="265" width="19.5703125" customWidth="1"/>
    <col min="268" max="268" width="22.140625" customWidth="1"/>
    <col min="513" max="513" width="7.7109375" customWidth="1"/>
    <col min="514" max="514" width="25.140625" customWidth="1"/>
    <col min="515" max="515" width="22.140625" customWidth="1"/>
    <col min="516" max="516" width="17.28515625" customWidth="1"/>
    <col min="517" max="517" width="17.7109375" customWidth="1"/>
    <col min="518" max="518" width="16.7109375" customWidth="1"/>
    <col min="521" max="521" width="19.5703125" customWidth="1"/>
    <col min="524" max="524" width="22.140625" customWidth="1"/>
    <col min="769" max="769" width="7.7109375" customWidth="1"/>
    <col min="770" max="770" width="25.140625" customWidth="1"/>
    <col min="771" max="771" width="22.140625" customWidth="1"/>
    <col min="772" max="772" width="17.28515625" customWidth="1"/>
    <col min="773" max="773" width="17.7109375" customWidth="1"/>
    <col min="774" max="774" width="16.7109375" customWidth="1"/>
    <col min="777" max="777" width="19.5703125" customWidth="1"/>
    <col min="780" max="780" width="22.140625" customWidth="1"/>
    <col min="1025" max="1025" width="7.7109375" customWidth="1"/>
    <col min="1026" max="1026" width="25.140625" customWidth="1"/>
    <col min="1027" max="1027" width="22.140625" customWidth="1"/>
    <col min="1028" max="1028" width="17.28515625" customWidth="1"/>
    <col min="1029" max="1029" width="17.7109375" customWidth="1"/>
    <col min="1030" max="1030" width="16.7109375" customWidth="1"/>
    <col min="1033" max="1033" width="19.5703125" customWidth="1"/>
    <col min="1036" max="1036" width="22.140625" customWidth="1"/>
    <col min="1281" max="1281" width="7.7109375" customWidth="1"/>
    <col min="1282" max="1282" width="25.140625" customWidth="1"/>
    <col min="1283" max="1283" width="22.140625" customWidth="1"/>
    <col min="1284" max="1284" width="17.28515625" customWidth="1"/>
    <col min="1285" max="1285" width="17.7109375" customWidth="1"/>
    <col min="1286" max="1286" width="16.7109375" customWidth="1"/>
    <col min="1289" max="1289" width="19.5703125" customWidth="1"/>
    <col min="1292" max="1292" width="22.140625" customWidth="1"/>
    <col min="1537" max="1537" width="7.7109375" customWidth="1"/>
    <col min="1538" max="1538" width="25.140625" customWidth="1"/>
    <col min="1539" max="1539" width="22.140625" customWidth="1"/>
    <col min="1540" max="1540" width="17.28515625" customWidth="1"/>
    <col min="1541" max="1541" width="17.7109375" customWidth="1"/>
    <col min="1542" max="1542" width="16.7109375" customWidth="1"/>
    <col min="1545" max="1545" width="19.5703125" customWidth="1"/>
    <col min="1548" max="1548" width="22.140625" customWidth="1"/>
    <col min="1793" max="1793" width="7.7109375" customWidth="1"/>
    <col min="1794" max="1794" width="25.140625" customWidth="1"/>
    <col min="1795" max="1795" width="22.140625" customWidth="1"/>
    <col min="1796" max="1796" width="17.28515625" customWidth="1"/>
    <col min="1797" max="1797" width="17.7109375" customWidth="1"/>
    <col min="1798" max="1798" width="16.7109375" customWidth="1"/>
    <col min="1801" max="1801" width="19.5703125" customWidth="1"/>
    <col min="1804" max="1804" width="22.140625" customWidth="1"/>
    <col min="2049" max="2049" width="7.7109375" customWidth="1"/>
    <col min="2050" max="2050" width="25.140625" customWidth="1"/>
    <col min="2051" max="2051" width="22.140625" customWidth="1"/>
    <col min="2052" max="2052" width="17.28515625" customWidth="1"/>
    <col min="2053" max="2053" width="17.7109375" customWidth="1"/>
    <col min="2054" max="2054" width="16.7109375" customWidth="1"/>
    <col min="2057" max="2057" width="19.5703125" customWidth="1"/>
    <col min="2060" max="2060" width="22.140625" customWidth="1"/>
    <col min="2305" max="2305" width="7.7109375" customWidth="1"/>
    <col min="2306" max="2306" width="25.140625" customWidth="1"/>
    <col min="2307" max="2307" width="22.140625" customWidth="1"/>
    <col min="2308" max="2308" width="17.28515625" customWidth="1"/>
    <col min="2309" max="2309" width="17.7109375" customWidth="1"/>
    <col min="2310" max="2310" width="16.7109375" customWidth="1"/>
    <col min="2313" max="2313" width="19.5703125" customWidth="1"/>
    <col min="2316" max="2316" width="22.140625" customWidth="1"/>
    <col min="2561" max="2561" width="7.7109375" customWidth="1"/>
    <col min="2562" max="2562" width="25.140625" customWidth="1"/>
    <col min="2563" max="2563" width="22.140625" customWidth="1"/>
    <col min="2564" max="2564" width="17.28515625" customWidth="1"/>
    <col min="2565" max="2565" width="17.7109375" customWidth="1"/>
    <col min="2566" max="2566" width="16.7109375" customWidth="1"/>
    <col min="2569" max="2569" width="19.5703125" customWidth="1"/>
    <col min="2572" max="2572" width="22.140625" customWidth="1"/>
    <col min="2817" max="2817" width="7.7109375" customWidth="1"/>
    <col min="2818" max="2818" width="25.140625" customWidth="1"/>
    <col min="2819" max="2819" width="22.140625" customWidth="1"/>
    <col min="2820" max="2820" width="17.28515625" customWidth="1"/>
    <col min="2821" max="2821" width="17.7109375" customWidth="1"/>
    <col min="2822" max="2822" width="16.7109375" customWidth="1"/>
    <col min="2825" max="2825" width="19.5703125" customWidth="1"/>
    <col min="2828" max="2828" width="22.140625" customWidth="1"/>
    <col min="3073" max="3073" width="7.7109375" customWidth="1"/>
    <col min="3074" max="3074" width="25.140625" customWidth="1"/>
    <col min="3075" max="3075" width="22.140625" customWidth="1"/>
    <col min="3076" max="3076" width="17.28515625" customWidth="1"/>
    <col min="3077" max="3077" width="17.7109375" customWidth="1"/>
    <col min="3078" max="3078" width="16.7109375" customWidth="1"/>
    <col min="3081" max="3081" width="19.5703125" customWidth="1"/>
    <col min="3084" max="3084" width="22.140625" customWidth="1"/>
    <col min="3329" max="3329" width="7.7109375" customWidth="1"/>
    <col min="3330" max="3330" width="25.140625" customWidth="1"/>
    <col min="3331" max="3331" width="22.140625" customWidth="1"/>
    <col min="3332" max="3332" width="17.28515625" customWidth="1"/>
    <col min="3333" max="3333" width="17.7109375" customWidth="1"/>
    <col min="3334" max="3334" width="16.7109375" customWidth="1"/>
    <col min="3337" max="3337" width="19.5703125" customWidth="1"/>
    <col min="3340" max="3340" width="22.140625" customWidth="1"/>
    <col min="3585" max="3585" width="7.7109375" customWidth="1"/>
    <col min="3586" max="3586" width="25.140625" customWidth="1"/>
    <col min="3587" max="3587" width="22.140625" customWidth="1"/>
    <col min="3588" max="3588" width="17.28515625" customWidth="1"/>
    <col min="3589" max="3589" width="17.7109375" customWidth="1"/>
    <col min="3590" max="3590" width="16.7109375" customWidth="1"/>
    <col min="3593" max="3593" width="19.5703125" customWidth="1"/>
    <col min="3596" max="3596" width="22.140625" customWidth="1"/>
    <col min="3841" max="3841" width="7.7109375" customWidth="1"/>
    <col min="3842" max="3842" width="25.140625" customWidth="1"/>
    <col min="3843" max="3843" width="22.140625" customWidth="1"/>
    <col min="3844" max="3844" width="17.28515625" customWidth="1"/>
    <col min="3845" max="3845" width="17.7109375" customWidth="1"/>
    <col min="3846" max="3846" width="16.7109375" customWidth="1"/>
    <col min="3849" max="3849" width="19.5703125" customWidth="1"/>
    <col min="3852" max="3852" width="22.140625" customWidth="1"/>
    <col min="4097" max="4097" width="7.7109375" customWidth="1"/>
    <col min="4098" max="4098" width="25.140625" customWidth="1"/>
    <col min="4099" max="4099" width="22.140625" customWidth="1"/>
    <col min="4100" max="4100" width="17.28515625" customWidth="1"/>
    <col min="4101" max="4101" width="17.7109375" customWidth="1"/>
    <col min="4102" max="4102" width="16.7109375" customWidth="1"/>
    <col min="4105" max="4105" width="19.5703125" customWidth="1"/>
    <col min="4108" max="4108" width="22.140625" customWidth="1"/>
    <col min="4353" max="4353" width="7.7109375" customWidth="1"/>
    <col min="4354" max="4354" width="25.140625" customWidth="1"/>
    <col min="4355" max="4355" width="22.140625" customWidth="1"/>
    <col min="4356" max="4356" width="17.28515625" customWidth="1"/>
    <col min="4357" max="4357" width="17.7109375" customWidth="1"/>
    <col min="4358" max="4358" width="16.7109375" customWidth="1"/>
    <col min="4361" max="4361" width="19.5703125" customWidth="1"/>
    <col min="4364" max="4364" width="22.140625" customWidth="1"/>
    <col min="4609" max="4609" width="7.7109375" customWidth="1"/>
    <col min="4610" max="4610" width="25.140625" customWidth="1"/>
    <col min="4611" max="4611" width="22.140625" customWidth="1"/>
    <col min="4612" max="4612" width="17.28515625" customWidth="1"/>
    <col min="4613" max="4613" width="17.7109375" customWidth="1"/>
    <col min="4614" max="4614" width="16.7109375" customWidth="1"/>
    <col min="4617" max="4617" width="19.5703125" customWidth="1"/>
    <col min="4620" max="4620" width="22.140625" customWidth="1"/>
    <col min="4865" max="4865" width="7.7109375" customWidth="1"/>
    <col min="4866" max="4866" width="25.140625" customWidth="1"/>
    <col min="4867" max="4867" width="22.140625" customWidth="1"/>
    <col min="4868" max="4868" width="17.28515625" customWidth="1"/>
    <col min="4869" max="4869" width="17.7109375" customWidth="1"/>
    <col min="4870" max="4870" width="16.7109375" customWidth="1"/>
    <col min="4873" max="4873" width="19.5703125" customWidth="1"/>
    <col min="4876" max="4876" width="22.140625" customWidth="1"/>
    <col min="5121" max="5121" width="7.7109375" customWidth="1"/>
    <col min="5122" max="5122" width="25.140625" customWidth="1"/>
    <col min="5123" max="5123" width="22.140625" customWidth="1"/>
    <col min="5124" max="5124" width="17.28515625" customWidth="1"/>
    <col min="5125" max="5125" width="17.7109375" customWidth="1"/>
    <col min="5126" max="5126" width="16.7109375" customWidth="1"/>
    <col min="5129" max="5129" width="19.5703125" customWidth="1"/>
    <col min="5132" max="5132" width="22.140625" customWidth="1"/>
    <col min="5377" max="5377" width="7.7109375" customWidth="1"/>
    <col min="5378" max="5378" width="25.140625" customWidth="1"/>
    <col min="5379" max="5379" width="22.140625" customWidth="1"/>
    <col min="5380" max="5380" width="17.28515625" customWidth="1"/>
    <col min="5381" max="5381" width="17.7109375" customWidth="1"/>
    <col min="5382" max="5382" width="16.7109375" customWidth="1"/>
    <col min="5385" max="5385" width="19.5703125" customWidth="1"/>
    <col min="5388" max="5388" width="22.140625" customWidth="1"/>
    <col min="5633" max="5633" width="7.7109375" customWidth="1"/>
    <col min="5634" max="5634" width="25.140625" customWidth="1"/>
    <col min="5635" max="5635" width="22.140625" customWidth="1"/>
    <col min="5636" max="5636" width="17.28515625" customWidth="1"/>
    <col min="5637" max="5637" width="17.7109375" customWidth="1"/>
    <col min="5638" max="5638" width="16.7109375" customWidth="1"/>
    <col min="5641" max="5641" width="19.5703125" customWidth="1"/>
    <col min="5644" max="5644" width="22.140625" customWidth="1"/>
    <col min="5889" max="5889" width="7.7109375" customWidth="1"/>
    <col min="5890" max="5890" width="25.140625" customWidth="1"/>
    <col min="5891" max="5891" width="22.140625" customWidth="1"/>
    <col min="5892" max="5892" width="17.28515625" customWidth="1"/>
    <col min="5893" max="5893" width="17.7109375" customWidth="1"/>
    <col min="5894" max="5894" width="16.7109375" customWidth="1"/>
    <col min="5897" max="5897" width="19.5703125" customWidth="1"/>
    <col min="5900" max="5900" width="22.140625" customWidth="1"/>
    <col min="6145" max="6145" width="7.7109375" customWidth="1"/>
    <col min="6146" max="6146" width="25.140625" customWidth="1"/>
    <col min="6147" max="6147" width="22.140625" customWidth="1"/>
    <col min="6148" max="6148" width="17.28515625" customWidth="1"/>
    <col min="6149" max="6149" width="17.7109375" customWidth="1"/>
    <col min="6150" max="6150" width="16.7109375" customWidth="1"/>
    <col min="6153" max="6153" width="19.5703125" customWidth="1"/>
    <col min="6156" max="6156" width="22.140625" customWidth="1"/>
    <col min="6401" max="6401" width="7.7109375" customWidth="1"/>
    <col min="6402" max="6402" width="25.140625" customWidth="1"/>
    <col min="6403" max="6403" width="22.140625" customWidth="1"/>
    <col min="6404" max="6404" width="17.28515625" customWidth="1"/>
    <col min="6405" max="6405" width="17.7109375" customWidth="1"/>
    <col min="6406" max="6406" width="16.7109375" customWidth="1"/>
    <col min="6409" max="6409" width="19.5703125" customWidth="1"/>
    <col min="6412" max="6412" width="22.140625" customWidth="1"/>
    <col min="6657" max="6657" width="7.7109375" customWidth="1"/>
    <col min="6658" max="6658" width="25.140625" customWidth="1"/>
    <col min="6659" max="6659" width="22.140625" customWidth="1"/>
    <col min="6660" max="6660" width="17.28515625" customWidth="1"/>
    <col min="6661" max="6661" width="17.7109375" customWidth="1"/>
    <col min="6662" max="6662" width="16.7109375" customWidth="1"/>
    <col min="6665" max="6665" width="19.5703125" customWidth="1"/>
    <col min="6668" max="6668" width="22.140625" customWidth="1"/>
    <col min="6913" max="6913" width="7.7109375" customWidth="1"/>
    <col min="6914" max="6914" width="25.140625" customWidth="1"/>
    <col min="6915" max="6915" width="22.140625" customWidth="1"/>
    <col min="6916" max="6916" width="17.28515625" customWidth="1"/>
    <col min="6917" max="6917" width="17.7109375" customWidth="1"/>
    <col min="6918" max="6918" width="16.7109375" customWidth="1"/>
    <col min="6921" max="6921" width="19.5703125" customWidth="1"/>
    <col min="6924" max="6924" width="22.140625" customWidth="1"/>
    <col min="7169" max="7169" width="7.7109375" customWidth="1"/>
    <col min="7170" max="7170" width="25.140625" customWidth="1"/>
    <col min="7171" max="7171" width="22.140625" customWidth="1"/>
    <col min="7172" max="7172" width="17.28515625" customWidth="1"/>
    <col min="7173" max="7173" width="17.7109375" customWidth="1"/>
    <col min="7174" max="7174" width="16.7109375" customWidth="1"/>
    <col min="7177" max="7177" width="19.5703125" customWidth="1"/>
    <col min="7180" max="7180" width="22.140625" customWidth="1"/>
    <col min="7425" max="7425" width="7.7109375" customWidth="1"/>
    <col min="7426" max="7426" width="25.140625" customWidth="1"/>
    <col min="7427" max="7427" width="22.140625" customWidth="1"/>
    <col min="7428" max="7428" width="17.28515625" customWidth="1"/>
    <col min="7429" max="7429" width="17.7109375" customWidth="1"/>
    <col min="7430" max="7430" width="16.7109375" customWidth="1"/>
    <col min="7433" max="7433" width="19.5703125" customWidth="1"/>
    <col min="7436" max="7436" width="22.140625" customWidth="1"/>
    <col min="7681" max="7681" width="7.7109375" customWidth="1"/>
    <col min="7682" max="7682" width="25.140625" customWidth="1"/>
    <col min="7683" max="7683" width="22.140625" customWidth="1"/>
    <col min="7684" max="7684" width="17.28515625" customWidth="1"/>
    <col min="7685" max="7685" width="17.7109375" customWidth="1"/>
    <col min="7686" max="7686" width="16.7109375" customWidth="1"/>
    <col min="7689" max="7689" width="19.5703125" customWidth="1"/>
    <col min="7692" max="7692" width="22.140625" customWidth="1"/>
    <col min="7937" max="7937" width="7.7109375" customWidth="1"/>
    <col min="7938" max="7938" width="25.140625" customWidth="1"/>
    <col min="7939" max="7939" width="22.140625" customWidth="1"/>
    <col min="7940" max="7940" width="17.28515625" customWidth="1"/>
    <col min="7941" max="7941" width="17.7109375" customWidth="1"/>
    <col min="7942" max="7942" width="16.7109375" customWidth="1"/>
    <col min="7945" max="7945" width="19.5703125" customWidth="1"/>
    <col min="7948" max="7948" width="22.140625" customWidth="1"/>
    <col min="8193" max="8193" width="7.7109375" customWidth="1"/>
    <col min="8194" max="8194" width="25.140625" customWidth="1"/>
    <col min="8195" max="8195" width="22.140625" customWidth="1"/>
    <col min="8196" max="8196" width="17.28515625" customWidth="1"/>
    <col min="8197" max="8197" width="17.7109375" customWidth="1"/>
    <col min="8198" max="8198" width="16.7109375" customWidth="1"/>
    <col min="8201" max="8201" width="19.5703125" customWidth="1"/>
    <col min="8204" max="8204" width="22.140625" customWidth="1"/>
    <col min="8449" max="8449" width="7.7109375" customWidth="1"/>
    <col min="8450" max="8450" width="25.140625" customWidth="1"/>
    <col min="8451" max="8451" width="22.140625" customWidth="1"/>
    <col min="8452" max="8452" width="17.28515625" customWidth="1"/>
    <col min="8453" max="8453" width="17.7109375" customWidth="1"/>
    <col min="8454" max="8454" width="16.7109375" customWidth="1"/>
    <col min="8457" max="8457" width="19.5703125" customWidth="1"/>
    <col min="8460" max="8460" width="22.140625" customWidth="1"/>
    <col min="8705" max="8705" width="7.7109375" customWidth="1"/>
    <col min="8706" max="8706" width="25.140625" customWidth="1"/>
    <col min="8707" max="8707" width="22.140625" customWidth="1"/>
    <col min="8708" max="8708" width="17.28515625" customWidth="1"/>
    <col min="8709" max="8709" width="17.7109375" customWidth="1"/>
    <col min="8710" max="8710" width="16.7109375" customWidth="1"/>
    <col min="8713" max="8713" width="19.5703125" customWidth="1"/>
    <col min="8716" max="8716" width="22.140625" customWidth="1"/>
    <col min="8961" max="8961" width="7.7109375" customWidth="1"/>
    <col min="8962" max="8962" width="25.140625" customWidth="1"/>
    <col min="8963" max="8963" width="22.140625" customWidth="1"/>
    <col min="8964" max="8964" width="17.28515625" customWidth="1"/>
    <col min="8965" max="8965" width="17.7109375" customWidth="1"/>
    <col min="8966" max="8966" width="16.7109375" customWidth="1"/>
    <col min="8969" max="8969" width="19.5703125" customWidth="1"/>
    <col min="8972" max="8972" width="22.140625" customWidth="1"/>
    <col min="9217" max="9217" width="7.7109375" customWidth="1"/>
    <col min="9218" max="9218" width="25.140625" customWidth="1"/>
    <col min="9219" max="9219" width="22.140625" customWidth="1"/>
    <col min="9220" max="9220" width="17.28515625" customWidth="1"/>
    <col min="9221" max="9221" width="17.7109375" customWidth="1"/>
    <col min="9222" max="9222" width="16.7109375" customWidth="1"/>
    <col min="9225" max="9225" width="19.5703125" customWidth="1"/>
    <col min="9228" max="9228" width="22.140625" customWidth="1"/>
    <col min="9473" max="9473" width="7.7109375" customWidth="1"/>
    <col min="9474" max="9474" width="25.140625" customWidth="1"/>
    <col min="9475" max="9475" width="22.140625" customWidth="1"/>
    <col min="9476" max="9476" width="17.28515625" customWidth="1"/>
    <col min="9477" max="9477" width="17.7109375" customWidth="1"/>
    <col min="9478" max="9478" width="16.7109375" customWidth="1"/>
    <col min="9481" max="9481" width="19.5703125" customWidth="1"/>
    <col min="9484" max="9484" width="22.140625" customWidth="1"/>
    <col min="9729" max="9729" width="7.7109375" customWidth="1"/>
    <col min="9730" max="9730" width="25.140625" customWidth="1"/>
    <col min="9731" max="9731" width="22.140625" customWidth="1"/>
    <col min="9732" max="9732" width="17.28515625" customWidth="1"/>
    <col min="9733" max="9733" width="17.7109375" customWidth="1"/>
    <col min="9734" max="9734" width="16.7109375" customWidth="1"/>
    <col min="9737" max="9737" width="19.5703125" customWidth="1"/>
    <col min="9740" max="9740" width="22.140625" customWidth="1"/>
    <col min="9985" max="9985" width="7.7109375" customWidth="1"/>
    <col min="9986" max="9986" width="25.140625" customWidth="1"/>
    <col min="9987" max="9987" width="22.140625" customWidth="1"/>
    <col min="9988" max="9988" width="17.28515625" customWidth="1"/>
    <col min="9989" max="9989" width="17.7109375" customWidth="1"/>
    <col min="9990" max="9990" width="16.7109375" customWidth="1"/>
    <col min="9993" max="9993" width="19.5703125" customWidth="1"/>
    <col min="9996" max="9996" width="22.140625" customWidth="1"/>
    <col min="10241" max="10241" width="7.7109375" customWidth="1"/>
    <col min="10242" max="10242" width="25.140625" customWidth="1"/>
    <col min="10243" max="10243" width="22.140625" customWidth="1"/>
    <col min="10244" max="10244" width="17.28515625" customWidth="1"/>
    <col min="10245" max="10245" width="17.7109375" customWidth="1"/>
    <col min="10246" max="10246" width="16.7109375" customWidth="1"/>
    <col min="10249" max="10249" width="19.5703125" customWidth="1"/>
    <col min="10252" max="10252" width="22.140625" customWidth="1"/>
    <col min="10497" max="10497" width="7.7109375" customWidth="1"/>
    <col min="10498" max="10498" width="25.140625" customWidth="1"/>
    <col min="10499" max="10499" width="22.140625" customWidth="1"/>
    <col min="10500" max="10500" width="17.28515625" customWidth="1"/>
    <col min="10501" max="10501" width="17.7109375" customWidth="1"/>
    <col min="10502" max="10502" width="16.7109375" customWidth="1"/>
    <col min="10505" max="10505" width="19.5703125" customWidth="1"/>
    <col min="10508" max="10508" width="22.140625" customWidth="1"/>
    <col min="10753" max="10753" width="7.7109375" customWidth="1"/>
    <col min="10754" max="10754" width="25.140625" customWidth="1"/>
    <col min="10755" max="10755" width="22.140625" customWidth="1"/>
    <col min="10756" max="10756" width="17.28515625" customWidth="1"/>
    <col min="10757" max="10757" width="17.7109375" customWidth="1"/>
    <col min="10758" max="10758" width="16.7109375" customWidth="1"/>
    <col min="10761" max="10761" width="19.5703125" customWidth="1"/>
    <col min="10764" max="10764" width="22.140625" customWidth="1"/>
    <col min="11009" max="11009" width="7.7109375" customWidth="1"/>
    <col min="11010" max="11010" width="25.140625" customWidth="1"/>
    <col min="11011" max="11011" width="22.140625" customWidth="1"/>
    <col min="11012" max="11012" width="17.28515625" customWidth="1"/>
    <col min="11013" max="11013" width="17.7109375" customWidth="1"/>
    <col min="11014" max="11014" width="16.7109375" customWidth="1"/>
    <col min="11017" max="11017" width="19.5703125" customWidth="1"/>
    <col min="11020" max="11020" width="22.140625" customWidth="1"/>
    <col min="11265" max="11265" width="7.7109375" customWidth="1"/>
    <col min="11266" max="11266" width="25.140625" customWidth="1"/>
    <col min="11267" max="11267" width="22.140625" customWidth="1"/>
    <col min="11268" max="11268" width="17.28515625" customWidth="1"/>
    <col min="11269" max="11269" width="17.7109375" customWidth="1"/>
    <col min="11270" max="11270" width="16.7109375" customWidth="1"/>
    <col min="11273" max="11273" width="19.5703125" customWidth="1"/>
    <col min="11276" max="11276" width="22.140625" customWidth="1"/>
    <col min="11521" max="11521" width="7.7109375" customWidth="1"/>
    <col min="11522" max="11522" width="25.140625" customWidth="1"/>
    <col min="11523" max="11523" width="22.140625" customWidth="1"/>
    <col min="11524" max="11524" width="17.28515625" customWidth="1"/>
    <col min="11525" max="11525" width="17.7109375" customWidth="1"/>
    <col min="11526" max="11526" width="16.7109375" customWidth="1"/>
    <col min="11529" max="11529" width="19.5703125" customWidth="1"/>
    <col min="11532" max="11532" width="22.140625" customWidth="1"/>
    <col min="11777" max="11777" width="7.7109375" customWidth="1"/>
    <col min="11778" max="11778" width="25.140625" customWidth="1"/>
    <col min="11779" max="11779" width="22.140625" customWidth="1"/>
    <col min="11780" max="11780" width="17.28515625" customWidth="1"/>
    <col min="11781" max="11781" width="17.7109375" customWidth="1"/>
    <col min="11782" max="11782" width="16.7109375" customWidth="1"/>
    <col min="11785" max="11785" width="19.5703125" customWidth="1"/>
    <col min="11788" max="11788" width="22.140625" customWidth="1"/>
    <col min="12033" max="12033" width="7.7109375" customWidth="1"/>
    <col min="12034" max="12034" width="25.140625" customWidth="1"/>
    <col min="12035" max="12035" width="22.140625" customWidth="1"/>
    <col min="12036" max="12036" width="17.28515625" customWidth="1"/>
    <col min="12037" max="12037" width="17.7109375" customWidth="1"/>
    <col min="12038" max="12038" width="16.7109375" customWidth="1"/>
    <col min="12041" max="12041" width="19.5703125" customWidth="1"/>
    <col min="12044" max="12044" width="22.140625" customWidth="1"/>
    <col min="12289" max="12289" width="7.7109375" customWidth="1"/>
    <col min="12290" max="12290" width="25.140625" customWidth="1"/>
    <col min="12291" max="12291" width="22.140625" customWidth="1"/>
    <col min="12292" max="12292" width="17.28515625" customWidth="1"/>
    <col min="12293" max="12293" width="17.7109375" customWidth="1"/>
    <col min="12294" max="12294" width="16.7109375" customWidth="1"/>
    <col min="12297" max="12297" width="19.5703125" customWidth="1"/>
    <col min="12300" max="12300" width="22.140625" customWidth="1"/>
    <col min="12545" max="12545" width="7.7109375" customWidth="1"/>
    <col min="12546" max="12546" width="25.140625" customWidth="1"/>
    <col min="12547" max="12547" width="22.140625" customWidth="1"/>
    <col min="12548" max="12548" width="17.28515625" customWidth="1"/>
    <col min="12549" max="12549" width="17.7109375" customWidth="1"/>
    <col min="12550" max="12550" width="16.7109375" customWidth="1"/>
    <col min="12553" max="12553" width="19.5703125" customWidth="1"/>
    <col min="12556" max="12556" width="22.140625" customWidth="1"/>
    <col min="12801" max="12801" width="7.7109375" customWidth="1"/>
    <col min="12802" max="12802" width="25.140625" customWidth="1"/>
    <col min="12803" max="12803" width="22.140625" customWidth="1"/>
    <col min="12804" max="12804" width="17.28515625" customWidth="1"/>
    <col min="12805" max="12805" width="17.7109375" customWidth="1"/>
    <col min="12806" max="12806" width="16.7109375" customWidth="1"/>
    <col min="12809" max="12809" width="19.5703125" customWidth="1"/>
    <col min="12812" max="12812" width="22.140625" customWidth="1"/>
    <col min="13057" max="13057" width="7.7109375" customWidth="1"/>
    <col min="13058" max="13058" width="25.140625" customWidth="1"/>
    <col min="13059" max="13059" width="22.140625" customWidth="1"/>
    <col min="13060" max="13060" width="17.28515625" customWidth="1"/>
    <col min="13061" max="13061" width="17.7109375" customWidth="1"/>
    <col min="13062" max="13062" width="16.7109375" customWidth="1"/>
    <col min="13065" max="13065" width="19.5703125" customWidth="1"/>
    <col min="13068" max="13068" width="22.140625" customWidth="1"/>
    <col min="13313" max="13313" width="7.7109375" customWidth="1"/>
    <col min="13314" max="13314" width="25.140625" customWidth="1"/>
    <col min="13315" max="13315" width="22.140625" customWidth="1"/>
    <col min="13316" max="13316" width="17.28515625" customWidth="1"/>
    <col min="13317" max="13317" width="17.7109375" customWidth="1"/>
    <col min="13318" max="13318" width="16.7109375" customWidth="1"/>
    <col min="13321" max="13321" width="19.5703125" customWidth="1"/>
    <col min="13324" max="13324" width="22.140625" customWidth="1"/>
    <col min="13569" max="13569" width="7.7109375" customWidth="1"/>
    <col min="13570" max="13570" width="25.140625" customWidth="1"/>
    <col min="13571" max="13571" width="22.140625" customWidth="1"/>
    <col min="13572" max="13572" width="17.28515625" customWidth="1"/>
    <col min="13573" max="13573" width="17.7109375" customWidth="1"/>
    <col min="13574" max="13574" width="16.7109375" customWidth="1"/>
    <col min="13577" max="13577" width="19.5703125" customWidth="1"/>
    <col min="13580" max="13580" width="22.140625" customWidth="1"/>
    <col min="13825" max="13825" width="7.7109375" customWidth="1"/>
    <col min="13826" max="13826" width="25.140625" customWidth="1"/>
    <col min="13827" max="13827" width="22.140625" customWidth="1"/>
    <col min="13828" max="13828" width="17.28515625" customWidth="1"/>
    <col min="13829" max="13829" width="17.7109375" customWidth="1"/>
    <col min="13830" max="13830" width="16.7109375" customWidth="1"/>
    <col min="13833" max="13833" width="19.5703125" customWidth="1"/>
    <col min="13836" max="13836" width="22.140625" customWidth="1"/>
    <col min="14081" max="14081" width="7.7109375" customWidth="1"/>
    <col min="14082" max="14082" width="25.140625" customWidth="1"/>
    <col min="14083" max="14083" width="22.140625" customWidth="1"/>
    <col min="14084" max="14084" width="17.28515625" customWidth="1"/>
    <col min="14085" max="14085" width="17.7109375" customWidth="1"/>
    <col min="14086" max="14086" width="16.7109375" customWidth="1"/>
    <col min="14089" max="14089" width="19.5703125" customWidth="1"/>
    <col min="14092" max="14092" width="22.140625" customWidth="1"/>
    <col min="14337" max="14337" width="7.7109375" customWidth="1"/>
    <col min="14338" max="14338" width="25.140625" customWidth="1"/>
    <col min="14339" max="14339" width="22.140625" customWidth="1"/>
    <col min="14340" max="14340" width="17.28515625" customWidth="1"/>
    <col min="14341" max="14341" width="17.7109375" customWidth="1"/>
    <col min="14342" max="14342" width="16.7109375" customWidth="1"/>
    <col min="14345" max="14345" width="19.5703125" customWidth="1"/>
    <col min="14348" max="14348" width="22.140625" customWidth="1"/>
    <col min="14593" max="14593" width="7.7109375" customWidth="1"/>
    <col min="14594" max="14594" width="25.140625" customWidth="1"/>
    <col min="14595" max="14595" width="22.140625" customWidth="1"/>
    <col min="14596" max="14596" width="17.28515625" customWidth="1"/>
    <col min="14597" max="14597" width="17.7109375" customWidth="1"/>
    <col min="14598" max="14598" width="16.7109375" customWidth="1"/>
    <col min="14601" max="14601" width="19.5703125" customWidth="1"/>
    <col min="14604" max="14604" width="22.140625" customWidth="1"/>
    <col min="14849" max="14849" width="7.7109375" customWidth="1"/>
    <col min="14850" max="14850" width="25.140625" customWidth="1"/>
    <col min="14851" max="14851" width="22.140625" customWidth="1"/>
    <col min="14852" max="14852" width="17.28515625" customWidth="1"/>
    <col min="14853" max="14853" width="17.7109375" customWidth="1"/>
    <col min="14854" max="14854" width="16.7109375" customWidth="1"/>
    <col min="14857" max="14857" width="19.5703125" customWidth="1"/>
    <col min="14860" max="14860" width="22.140625" customWidth="1"/>
    <col min="15105" max="15105" width="7.7109375" customWidth="1"/>
    <col min="15106" max="15106" width="25.140625" customWidth="1"/>
    <col min="15107" max="15107" width="22.140625" customWidth="1"/>
    <col min="15108" max="15108" width="17.28515625" customWidth="1"/>
    <col min="15109" max="15109" width="17.7109375" customWidth="1"/>
    <col min="15110" max="15110" width="16.7109375" customWidth="1"/>
    <col min="15113" max="15113" width="19.5703125" customWidth="1"/>
    <col min="15116" max="15116" width="22.140625" customWidth="1"/>
    <col min="15361" max="15361" width="7.7109375" customWidth="1"/>
    <col min="15362" max="15362" width="25.140625" customWidth="1"/>
    <col min="15363" max="15363" width="22.140625" customWidth="1"/>
    <col min="15364" max="15364" width="17.28515625" customWidth="1"/>
    <col min="15365" max="15365" width="17.7109375" customWidth="1"/>
    <col min="15366" max="15366" width="16.7109375" customWidth="1"/>
    <col min="15369" max="15369" width="19.5703125" customWidth="1"/>
    <col min="15372" max="15372" width="22.140625" customWidth="1"/>
    <col min="15617" max="15617" width="7.7109375" customWidth="1"/>
    <col min="15618" max="15618" width="25.140625" customWidth="1"/>
    <col min="15619" max="15619" width="22.140625" customWidth="1"/>
    <col min="15620" max="15620" width="17.28515625" customWidth="1"/>
    <col min="15621" max="15621" width="17.7109375" customWidth="1"/>
    <col min="15622" max="15622" width="16.7109375" customWidth="1"/>
    <col min="15625" max="15625" width="19.5703125" customWidth="1"/>
    <col min="15628" max="15628" width="22.140625" customWidth="1"/>
    <col min="15873" max="15873" width="7.7109375" customWidth="1"/>
    <col min="15874" max="15874" width="25.140625" customWidth="1"/>
    <col min="15875" max="15875" width="22.140625" customWidth="1"/>
    <col min="15876" max="15876" width="17.28515625" customWidth="1"/>
    <col min="15877" max="15877" width="17.7109375" customWidth="1"/>
    <col min="15878" max="15878" width="16.7109375" customWidth="1"/>
    <col min="15881" max="15881" width="19.5703125" customWidth="1"/>
    <col min="15884" max="15884" width="22.140625" customWidth="1"/>
    <col min="16129" max="16129" width="7.7109375" customWidth="1"/>
    <col min="16130" max="16130" width="25.140625" customWidth="1"/>
    <col min="16131" max="16131" width="22.140625" customWidth="1"/>
    <col min="16132" max="16132" width="17.28515625" customWidth="1"/>
    <col min="16133" max="16133" width="17.7109375" customWidth="1"/>
    <col min="16134" max="16134" width="16.7109375" customWidth="1"/>
    <col min="16137" max="16137" width="19.5703125" customWidth="1"/>
    <col min="16140" max="16140" width="22.140625" customWidth="1"/>
  </cols>
  <sheetData>
    <row r="1" spans="1:6" ht="15.75" x14ac:dyDescent="0.25">
      <c r="A1" s="140" t="s">
        <v>32</v>
      </c>
      <c r="B1" s="140"/>
      <c r="C1" s="140"/>
      <c r="D1" s="140"/>
      <c r="E1" s="140"/>
      <c r="F1" s="140"/>
    </row>
    <row r="2" spans="1:6" ht="18.75" x14ac:dyDescent="0.25">
      <c r="A2" s="135" t="s">
        <v>137</v>
      </c>
      <c r="B2" s="135"/>
      <c r="C2" s="135"/>
      <c r="D2" s="135"/>
      <c r="E2" s="135"/>
      <c r="F2" s="135"/>
    </row>
    <row r="3" spans="1:6" ht="18.75" x14ac:dyDescent="0.25">
      <c r="A3" s="135" t="s">
        <v>138</v>
      </c>
      <c r="B3" s="135"/>
      <c r="C3" s="135"/>
      <c r="D3" s="135"/>
      <c r="E3" s="135"/>
      <c r="F3" s="135"/>
    </row>
    <row r="4" spans="1:6" ht="39.75" customHeight="1" x14ac:dyDescent="0.25">
      <c r="A4" s="136" t="s">
        <v>136</v>
      </c>
      <c r="B4" s="137"/>
      <c r="C4" s="137"/>
      <c r="D4" s="137"/>
      <c r="E4" s="137"/>
      <c r="F4" s="137"/>
    </row>
    <row r="5" spans="1:6" ht="18.75" x14ac:dyDescent="0.25">
      <c r="A5" s="133" t="s">
        <v>33</v>
      </c>
      <c r="B5" s="133"/>
      <c r="C5" s="133"/>
      <c r="D5" s="133"/>
      <c r="E5" s="133"/>
      <c r="F5" s="133"/>
    </row>
    <row r="6" spans="1:6" ht="18.75" x14ac:dyDescent="0.25">
      <c r="A6" s="134" t="s">
        <v>34</v>
      </c>
      <c r="B6" s="134"/>
      <c r="C6" s="134"/>
      <c r="D6" s="134"/>
      <c r="E6" s="134"/>
      <c r="F6" s="134"/>
    </row>
    <row r="7" spans="1:6" ht="18.75" x14ac:dyDescent="0.25">
      <c r="A7" s="142" t="s">
        <v>0</v>
      </c>
      <c r="B7" s="142" t="s">
        <v>1</v>
      </c>
      <c r="C7" s="142" t="s">
        <v>2</v>
      </c>
      <c r="D7" s="142" t="s">
        <v>139</v>
      </c>
      <c r="E7" s="142" t="s">
        <v>3</v>
      </c>
      <c r="F7" s="142"/>
    </row>
    <row r="8" spans="1:6" ht="37.5" x14ac:dyDescent="0.25">
      <c r="A8" s="142"/>
      <c r="B8" s="142"/>
      <c r="C8" s="142"/>
      <c r="D8" s="142"/>
      <c r="E8" s="5" t="s">
        <v>4</v>
      </c>
      <c r="F8" s="5" t="s">
        <v>5</v>
      </c>
    </row>
    <row r="9" spans="1:6" ht="18.75" hidden="1" x14ac:dyDescent="0.25">
      <c r="A9" s="6">
        <v>1</v>
      </c>
      <c r="B9" s="7" t="s">
        <v>35</v>
      </c>
      <c r="C9" s="6"/>
      <c r="D9" s="6"/>
      <c r="E9" s="6"/>
      <c r="F9" s="6"/>
    </row>
    <row r="10" spans="1:6" ht="18.75" hidden="1" x14ac:dyDescent="0.25">
      <c r="A10" s="6">
        <v>1.1000000000000001</v>
      </c>
      <c r="B10" s="7" t="s">
        <v>36</v>
      </c>
      <c r="C10" s="6"/>
      <c r="D10" s="6"/>
      <c r="E10" s="6"/>
      <c r="F10" s="6"/>
    </row>
    <row r="11" spans="1:6" ht="18.75" hidden="1" x14ac:dyDescent="0.25">
      <c r="A11" s="6"/>
      <c r="B11" s="7" t="s">
        <v>37</v>
      </c>
      <c r="C11" s="6"/>
      <c r="D11" s="6"/>
      <c r="E11" s="6"/>
      <c r="F11" s="6"/>
    </row>
    <row r="12" spans="1:6" ht="18.75" hidden="1" x14ac:dyDescent="0.25">
      <c r="A12" s="6"/>
      <c r="B12" s="7" t="s">
        <v>38</v>
      </c>
      <c r="C12" s="6"/>
      <c r="D12" s="6"/>
      <c r="E12" s="6"/>
      <c r="F12" s="6"/>
    </row>
    <row r="13" spans="1:6" ht="18.75" hidden="1" x14ac:dyDescent="0.25">
      <c r="A13" s="6"/>
      <c r="B13" s="7" t="s">
        <v>39</v>
      </c>
      <c r="C13" s="6"/>
      <c r="D13" s="6"/>
      <c r="E13" s="6"/>
      <c r="F13" s="6"/>
    </row>
    <row r="14" spans="1:6" ht="18.75" hidden="1" x14ac:dyDescent="0.25">
      <c r="A14" s="6">
        <v>1.2</v>
      </c>
      <c r="B14" s="7" t="s">
        <v>40</v>
      </c>
      <c r="C14" s="6"/>
      <c r="D14" s="6"/>
      <c r="E14" s="6"/>
      <c r="F14" s="6"/>
    </row>
    <row r="15" spans="1:6" ht="18.75" hidden="1" x14ac:dyDescent="0.25">
      <c r="A15" s="6"/>
      <c r="B15" s="7" t="s">
        <v>41</v>
      </c>
      <c r="C15" s="6"/>
      <c r="D15" s="6"/>
      <c r="E15" s="6"/>
      <c r="F15" s="6"/>
    </row>
    <row r="16" spans="1:6" ht="18.75" hidden="1" x14ac:dyDescent="0.25">
      <c r="A16" s="6"/>
      <c r="B16" s="7" t="s">
        <v>42</v>
      </c>
      <c r="C16" s="6"/>
      <c r="D16" s="6"/>
      <c r="E16" s="6"/>
      <c r="F16" s="6"/>
    </row>
    <row r="17" spans="1:6" ht="18.75" hidden="1" x14ac:dyDescent="0.25">
      <c r="A17" s="6"/>
      <c r="B17" s="7" t="s">
        <v>39</v>
      </c>
      <c r="C17" s="6"/>
      <c r="D17" s="6"/>
      <c r="E17" s="6"/>
      <c r="F17" s="6"/>
    </row>
    <row r="18" spans="1:6" ht="18.75" hidden="1" x14ac:dyDescent="0.25">
      <c r="A18" s="6">
        <v>2</v>
      </c>
      <c r="B18" s="7" t="s">
        <v>43</v>
      </c>
      <c r="C18" s="6"/>
      <c r="D18" s="6"/>
      <c r="E18" s="6"/>
      <c r="F18" s="6"/>
    </row>
    <row r="19" spans="1:6" ht="18.75" hidden="1" x14ac:dyDescent="0.25">
      <c r="A19" s="6">
        <v>2.1</v>
      </c>
      <c r="B19" s="7" t="s">
        <v>44</v>
      </c>
      <c r="C19" s="6"/>
      <c r="D19" s="6"/>
      <c r="E19" s="6"/>
      <c r="F19" s="6"/>
    </row>
    <row r="20" spans="1:6" ht="18.75" hidden="1" x14ac:dyDescent="0.25">
      <c r="A20" s="6" t="s">
        <v>45</v>
      </c>
      <c r="B20" s="7" t="s">
        <v>46</v>
      </c>
      <c r="C20" s="6"/>
      <c r="D20" s="6"/>
      <c r="E20" s="6"/>
      <c r="F20" s="6"/>
    </row>
    <row r="21" spans="1:6" ht="37.5" hidden="1" x14ac:dyDescent="0.25">
      <c r="A21" s="6" t="s">
        <v>47</v>
      </c>
      <c r="B21" s="7" t="s">
        <v>7</v>
      </c>
      <c r="C21" s="6"/>
      <c r="D21" s="6"/>
      <c r="E21" s="6"/>
      <c r="F21" s="6"/>
    </row>
    <row r="22" spans="1:6" ht="18.75" hidden="1" x14ac:dyDescent="0.25">
      <c r="A22" s="6">
        <v>2.2000000000000002</v>
      </c>
      <c r="B22" s="7" t="s">
        <v>8</v>
      </c>
      <c r="C22" s="6"/>
      <c r="D22" s="6"/>
      <c r="E22" s="6"/>
      <c r="F22" s="6"/>
    </row>
    <row r="23" spans="1:6" ht="18.75" hidden="1" x14ac:dyDescent="0.25">
      <c r="A23" s="6" t="s">
        <v>45</v>
      </c>
      <c r="B23" s="7" t="s">
        <v>48</v>
      </c>
      <c r="C23" s="6"/>
      <c r="D23" s="6"/>
      <c r="E23" s="6"/>
      <c r="F23" s="6"/>
    </row>
    <row r="24" spans="1:6" ht="37.5" hidden="1" x14ac:dyDescent="0.25">
      <c r="A24" s="6" t="s">
        <v>47</v>
      </c>
      <c r="B24" s="7" t="s">
        <v>9</v>
      </c>
      <c r="C24" s="6"/>
      <c r="D24" s="6"/>
      <c r="E24" s="6"/>
      <c r="F24" s="6"/>
    </row>
    <row r="25" spans="1:6" ht="18.75" hidden="1" x14ac:dyDescent="0.25">
      <c r="A25" s="6">
        <v>3</v>
      </c>
      <c r="B25" s="7" t="s">
        <v>49</v>
      </c>
      <c r="C25" s="6"/>
      <c r="D25" s="6"/>
      <c r="E25" s="6"/>
      <c r="F25" s="6"/>
    </row>
    <row r="26" spans="1:6" ht="18.75" hidden="1" x14ac:dyDescent="0.25">
      <c r="A26" s="6">
        <v>3.1</v>
      </c>
      <c r="B26" s="7" t="s">
        <v>36</v>
      </c>
      <c r="C26" s="6"/>
      <c r="D26" s="6"/>
      <c r="E26" s="6"/>
      <c r="F26" s="6"/>
    </row>
    <row r="27" spans="1:6" ht="18.75" hidden="1" x14ac:dyDescent="0.25">
      <c r="A27" s="6"/>
      <c r="B27" s="7" t="s">
        <v>37</v>
      </c>
      <c r="C27" s="6"/>
      <c r="D27" s="6"/>
      <c r="E27" s="6"/>
      <c r="F27" s="6"/>
    </row>
    <row r="28" spans="1:6" ht="18.75" hidden="1" x14ac:dyDescent="0.25">
      <c r="A28" s="6"/>
      <c r="B28" s="7" t="s">
        <v>38</v>
      </c>
      <c r="C28" s="6"/>
      <c r="D28" s="6"/>
      <c r="E28" s="6"/>
      <c r="F28" s="6"/>
    </row>
    <row r="29" spans="1:6" ht="18.75" hidden="1" x14ac:dyDescent="0.25">
      <c r="A29" s="6"/>
      <c r="B29" s="7" t="s">
        <v>39</v>
      </c>
      <c r="C29" s="6"/>
      <c r="D29" s="6"/>
      <c r="E29" s="6"/>
      <c r="F29" s="6"/>
    </row>
    <row r="30" spans="1:6" ht="18.75" hidden="1" x14ac:dyDescent="0.25">
      <c r="A30" s="6">
        <v>3.2</v>
      </c>
      <c r="B30" s="7" t="s">
        <v>40</v>
      </c>
      <c r="C30" s="6"/>
      <c r="D30" s="6"/>
      <c r="E30" s="6"/>
      <c r="F30" s="6"/>
    </row>
    <row r="31" spans="1:6" ht="18.75" hidden="1" x14ac:dyDescent="0.25">
      <c r="A31" s="6"/>
      <c r="B31" s="7" t="s">
        <v>41</v>
      </c>
      <c r="C31" s="6"/>
      <c r="D31" s="6"/>
      <c r="E31" s="6"/>
      <c r="F31" s="6"/>
    </row>
    <row r="32" spans="1:6" ht="18.75" hidden="1" x14ac:dyDescent="0.25">
      <c r="A32" s="6"/>
      <c r="B32" s="7" t="s">
        <v>42</v>
      </c>
      <c r="C32" s="6"/>
      <c r="D32" s="6"/>
      <c r="E32" s="6"/>
      <c r="F32" s="6"/>
    </row>
    <row r="33" spans="1:14" ht="18.75" hidden="1" x14ac:dyDescent="0.25">
      <c r="A33" s="6"/>
      <c r="B33" s="7" t="s">
        <v>39</v>
      </c>
      <c r="C33" s="6"/>
      <c r="D33" s="6"/>
      <c r="E33" s="6"/>
      <c r="F33" s="6"/>
    </row>
    <row r="34" spans="1:14" ht="18.75" x14ac:dyDescent="0.25">
      <c r="A34" s="6" t="s">
        <v>10</v>
      </c>
      <c r="B34" s="7" t="s">
        <v>11</v>
      </c>
      <c r="C34" s="8">
        <f>C35</f>
        <v>5659614000</v>
      </c>
      <c r="D34" s="9">
        <f>D35</f>
        <v>1176395782</v>
      </c>
      <c r="E34" s="10">
        <f>D34/C34</f>
        <v>0.20785795321023659</v>
      </c>
      <c r="F34" s="28">
        <v>0.81440000000000001</v>
      </c>
      <c r="G34" s="89">
        <f>H34/D34</f>
        <v>0.81436661934580112</v>
      </c>
      <c r="H34" s="9">
        <f>H35</f>
        <v>958017456</v>
      </c>
    </row>
    <row r="35" spans="1:14" s="14" customFormat="1" ht="37.5" x14ac:dyDescent="0.25">
      <c r="A35" s="6">
        <v>1</v>
      </c>
      <c r="B35" s="7" t="s">
        <v>17</v>
      </c>
      <c r="C35" s="9">
        <f>C36+C108</f>
        <v>5659614000</v>
      </c>
      <c r="D35" s="9">
        <f>D36+D108</f>
        <v>1176395782</v>
      </c>
      <c r="E35" s="11">
        <f>(D35/C35)</f>
        <v>0.20785795321023659</v>
      </c>
      <c r="F35" s="28">
        <v>0.81440000000000001</v>
      </c>
      <c r="G35" s="89">
        <f t="shared" ref="G35:G98" si="0">H35/D35</f>
        <v>0.81436661934580112</v>
      </c>
      <c r="H35" s="9">
        <f>H36+H108</f>
        <v>958017456</v>
      </c>
      <c r="I35" s="13"/>
      <c r="J35" s="12"/>
      <c r="K35" s="12"/>
      <c r="L35" s="12"/>
      <c r="M35" s="12"/>
      <c r="N35" s="12"/>
    </row>
    <row r="36" spans="1:14" ht="18.75" x14ac:dyDescent="0.25">
      <c r="A36" s="6">
        <v>1.1000000000000001</v>
      </c>
      <c r="B36" s="7" t="s">
        <v>48</v>
      </c>
      <c r="C36" s="9">
        <f>C37+C42+C50+C53+C58+C60+C64+C68+C73+C77+C82+C85+C93+C101+C106</f>
        <v>4613346000</v>
      </c>
      <c r="D36" s="9">
        <f>D37+D42+D50+D53+D58+D60+D64+D68+D73+D77+D82+D85+D93+D101+D106</f>
        <v>1075666982</v>
      </c>
      <c r="E36" s="11">
        <f t="shared" ref="E36:E105" si="1">(D36/C36)</f>
        <v>0.23316416804635942</v>
      </c>
      <c r="F36" s="28">
        <v>0.81440000000000001</v>
      </c>
      <c r="G36" s="89">
        <f t="shared" si="0"/>
        <v>0.84139216053393739</v>
      </c>
      <c r="H36" s="9">
        <f>H37+H42+H50+H53+H58+H60+H64+H68+H73+H77+H82+H85+H93+H101+H106</f>
        <v>905057766</v>
      </c>
      <c r="I36" s="17"/>
      <c r="J36" s="17"/>
      <c r="K36" s="17"/>
      <c r="L36" s="17"/>
      <c r="M36" s="17"/>
      <c r="N36" s="17"/>
    </row>
    <row r="37" spans="1:14" s="24" customFormat="1" ht="18.75" x14ac:dyDescent="0.3">
      <c r="A37" s="18">
        <v>6000</v>
      </c>
      <c r="B37" s="18" t="s">
        <v>50</v>
      </c>
      <c r="C37" s="19">
        <f>SUM(C38:C41)</f>
        <v>1941420000</v>
      </c>
      <c r="D37" s="19">
        <f>SUM(D38:D41)</f>
        <v>515164000</v>
      </c>
      <c r="E37" s="20">
        <f t="shared" si="1"/>
        <v>0.265354225257801</v>
      </c>
      <c r="F37" s="21">
        <v>0.85609999999999997</v>
      </c>
      <c r="G37" s="89">
        <f t="shared" si="0"/>
        <v>0.85612543966581511</v>
      </c>
      <c r="H37" s="19">
        <f>SUM(H38:H41)</f>
        <v>441045006</v>
      </c>
      <c r="I37" s="22"/>
      <c r="J37" s="23"/>
      <c r="K37" s="23"/>
      <c r="L37" s="23"/>
      <c r="M37" s="23"/>
      <c r="N37" s="23"/>
    </row>
    <row r="38" spans="1:14" ht="18.75" x14ac:dyDescent="0.3">
      <c r="A38" s="25">
        <v>6001</v>
      </c>
      <c r="B38" s="25" t="s">
        <v>51</v>
      </c>
      <c r="C38" s="26">
        <v>1295424000</v>
      </c>
      <c r="D38" s="27">
        <v>352092000</v>
      </c>
      <c r="E38" s="10">
        <f t="shared" si="1"/>
        <v>0.27179672447013487</v>
      </c>
      <c r="F38" s="28">
        <v>0.85940000000000005</v>
      </c>
      <c r="G38" s="89">
        <f t="shared" si="0"/>
        <v>0.85942537745816439</v>
      </c>
      <c r="H38" s="27">
        <v>302596800</v>
      </c>
      <c r="I38" s="31"/>
      <c r="J38" s="17"/>
      <c r="K38" s="17"/>
      <c r="L38" s="17"/>
      <c r="M38" s="17"/>
      <c r="N38" s="17"/>
    </row>
    <row r="39" spans="1:14" ht="18.75" x14ac:dyDescent="0.3">
      <c r="A39" s="25">
        <v>6003</v>
      </c>
      <c r="B39" s="25" t="s">
        <v>52</v>
      </c>
      <c r="C39" s="26">
        <v>645996000</v>
      </c>
      <c r="D39" s="32">
        <v>163072000</v>
      </c>
      <c r="E39" s="10">
        <f t="shared" si="1"/>
        <v>0.25243499959752075</v>
      </c>
      <c r="F39" s="28">
        <v>0.27760000000000001</v>
      </c>
      <c r="G39" s="89">
        <f t="shared" si="0"/>
        <v>0.27758353978610673</v>
      </c>
      <c r="H39" s="32">
        <v>45266103</v>
      </c>
      <c r="I39" s="33"/>
      <c r="J39" s="17"/>
      <c r="K39" s="17"/>
      <c r="L39" s="17"/>
      <c r="M39" s="17"/>
      <c r="N39" s="17"/>
    </row>
    <row r="40" spans="1:14" ht="18.75" x14ac:dyDescent="0.3">
      <c r="A40" s="25">
        <v>6004</v>
      </c>
      <c r="B40" s="25" t="s">
        <v>53</v>
      </c>
      <c r="C40" s="26"/>
      <c r="D40" s="34">
        <v>0</v>
      </c>
      <c r="E40" s="10" t="e">
        <f t="shared" si="1"/>
        <v>#DIV/0!</v>
      </c>
      <c r="F40" s="28"/>
      <c r="G40" s="89" t="e">
        <f t="shared" si="0"/>
        <v>#DIV/0!</v>
      </c>
      <c r="H40" s="34">
        <v>93182103</v>
      </c>
      <c r="I40" s="33"/>
      <c r="J40" s="17"/>
      <c r="K40" s="17"/>
      <c r="L40" s="17"/>
      <c r="M40" s="17"/>
      <c r="N40" s="17"/>
    </row>
    <row r="41" spans="1:14" ht="22.5" customHeight="1" x14ac:dyDescent="0.3">
      <c r="A41" s="25">
        <v>6051</v>
      </c>
      <c r="B41" s="25" t="s">
        <v>54</v>
      </c>
      <c r="C41" s="26">
        <v>0</v>
      </c>
      <c r="D41" s="35">
        <v>0</v>
      </c>
      <c r="E41" s="10"/>
      <c r="F41" s="6"/>
      <c r="G41" s="89" t="e">
        <f t="shared" si="0"/>
        <v>#DIV/0!</v>
      </c>
      <c r="H41" s="35">
        <v>0</v>
      </c>
      <c r="I41" s="22"/>
      <c r="J41" s="17"/>
      <c r="K41" s="17"/>
      <c r="L41" s="17"/>
      <c r="M41" s="17"/>
      <c r="N41" s="17"/>
    </row>
    <row r="42" spans="1:14" ht="18.75" x14ac:dyDescent="0.3">
      <c r="A42" s="18">
        <v>6100</v>
      </c>
      <c r="B42" s="18" t="s">
        <v>55</v>
      </c>
      <c r="C42" s="36">
        <f>SUM(C43:C49)</f>
        <v>1162492000</v>
      </c>
      <c r="D42" s="19">
        <f>SUM(D43:D49)</f>
        <v>314966990</v>
      </c>
      <c r="E42" s="20">
        <f t="shared" si="1"/>
        <v>0.27094121077822469</v>
      </c>
      <c r="F42" s="37">
        <v>0.75229999999999997</v>
      </c>
      <c r="G42" s="89">
        <f t="shared" si="0"/>
        <v>0.75230182058126149</v>
      </c>
      <c r="H42" s="19">
        <f>SUM(H43:H49)</f>
        <v>236950240</v>
      </c>
      <c r="I42" s="33"/>
      <c r="J42" s="17"/>
      <c r="K42" s="17"/>
      <c r="L42" s="17"/>
      <c r="M42" s="17"/>
      <c r="N42" s="17"/>
    </row>
    <row r="43" spans="1:14" ht="18.75" x14ac:dyDescent="0.3">
      <c r="A43" s="25">
        <v>6101</v>
      </c>
      <c r="B43" s="25" t="s">
        <v>56</v>
      </c>
      <c r="C43" s="26">
        <v>38220000</v>
      </c>
      <c r="D43" s="27">
        <v>9555000</v>
      </c>
      <c r="E43" s="10">
        <f t="shared" si="1"/>
        <v>0.25</v>
      </c>
      <c r="F43" s="28">
        <v>0.98780000000000001</v>
      </c>
      <c r="G43" s="89">
        <f t="shared" si="0"/>
        <v>0.98775510204081629</v>
      </c>
      <c r="H43" s="27">
        <v>9438000</v>
      </c>
      <c r="I43" s="22"/>
      <c r="J43" s="17"/>
      <c r="K43" s="17"/>
      <c r="L43" s="17"/>
      <c r="M43" s="17"/>
      <c r="N43" s="17"/>
    </row>
    <row r="44" spans="1:14" ht="18.75" x14ac:dyDescent="0.3">
      <c r="A44" s="25">
        <v>6102</v>
      </c>
      <c r="B44" s="25" t="s">
        <v>58</v>
      </c>
      <c r="C44" s="26">
        <v>60840000</v>
      </c>
      <c r="D44" s="32">
        <v>15600000</v>
      </c>
      <c r="E44" s="10">
        <f t="shared" ref="E44" si="2">(D44/C44)</f>
        <v>0.25641025641025639</v>
      </c>
      <c r="F44" s="28">
        <v>0.88419999999999999</v>
      </c>
      <c r="G44" s="89">
        <f t="shared" si="0"/>
        <v>0.88423076923076926</v>
      </c>
      <c r="H44" s="32">
        <v>13794000</v>
      </c>
      <c r="I44" s="33"/>
      <c r="J44" s="17"/>
      <c r="K44" s="17"/>
      <c r="L44" s="17"/>
      <c r="M44" s="17"/>
      <c r="N44" s="17"/>
    </row>
    <row r="45" spans="1:14" ht="18.75" x14ac:dyDescent="0.3">
      <c r="A45" s="25">
        <v>6112</v>
      </c>
      <c r="B45" s="25" t="s">
        <v>57</v>
      </c>
      <c r="C45" s="26">
        <v>792433000</v>
      </c>
      <c r="D45" s="32">
        <v>213012800</v>
      </c>
      <c r="E45" s="10">
        <f t="shared" si="1"/>
        <v>0.26880859328170331</v>
      </c>
      <c r="F45" s="28">
        <v>0.71760000000000002</v>
      </c>
      <c r="G45" s="89">
        <f t="shared" si="0"/>
        <v>0.71759847295561585</v>
      </c>
      <c r="H45" s="32">
        <v>152857660</v>
      </c>
      <c r="I45" s="33"/>
      <c r="J45" s="17"/>
      <c r="K45" s="17"/>
      <c r="L45" s="17"/>
      <c r="M45" s="17"/>
      <c r="N45" s="17"/>
    </row>
    <row r="46" spans="1:14" ht="18.75" x14ac:dyDescent="0.3">
      <c r="A46" s="25">
        <v>6113</v>
      </c>
      <c r="B46" s="25" t="s">
        <v>59</v>
      </c>
      <c r="C46" s="26">
        <v>6240000</v>
      </c>
      <c r="D46" s="32">
        <v>1560000</v>
      </c>
      <c r="E46" s="10">
        <f t="shared" si="1"/>
        <v>0.25</v>
      </c>
      <c r="F46" s="28">
        <v>0.93079999999999996</v>
      </c>
      <c r="G46" s="89">
        <f t="shared" si="0"/>
        <v>0.93076923076923079</v>
      </c>
      <c r="H46" s="32">
        <v>1452000</v>
      </c>
      <c r="I46" s="33"/>
      <c r="J46" s="17"/>
      <c r="K46" s="17"/>
      <c r="L46" s="17"/>
      <c r="M46" s="17"/>
      <c r="N46" s="17"/>
    </row>
    <row r="47" spans="1:14" ht="18.75" hidden="1" x14ac:dyDescent="0.3">
      <c r="A47" s="25"/>
      <c r="B47" s="25" t="s">
        <v>60</v>
      </c>
      <c r="C47" s="26"/>
      <c r="D47" s="32"/>
      <c r="E47" s="10"/>
      <c r="F47" s="28"/>
      <c r="G47" s="89" t="e">
        <f t="shared" si="0"/>
        <v>#DIV/0!</v>
      </c>
      <c r="H47" s="32"/>
      <c r="I47" s="33"/>
      <c r="J47" s="17"/>
      <c r="K47" s="17"/>
      <c r="L47" s="17"/>
      <c r="M47" s="17"/>
      <c r="N47" s="17"/>
    </row>
    <row r="48" spans="1:14" ht="18.75" x14ac:dyDescent="0.3">
      <c r="A48" s="25">
        <v>6115</v>
      </c>
      <c r="B48" s="25" t="s">
        <v>61</v>
      </c>
      <c r="C48" s="26">
        <v>264759000</v>
      </c>
      <c r="D48" s="32">
        <v>75239190</v>
      </c>
      <c r="E48" s="10">
        <f t="shared" si="1"/>
        <v>0.28417991456381086</v>
      </c>
      <c r="F48" s="28">
        <v>0.78959999999999997</v>
      </c>
      <c r="G48" s="89">
        <f t="shared" si="0"/>
        <v>0.7895962197360179</v>
      </c>
      <c r="H48" s="32">
        <v>59408580</v>
      </c>
      <c r="I48" s="33"/>
      <c r="J48" s="17"/>
      <c r="K48" s="17"/>
      <c r="L48" s="17"/>
      <c r="M48" s="17"/>
      <c r="N48" s="17"/>
    </row>
    <row r="49" spans="1:14" ht="18.75" hidden="1" x14ac:dyDescent="0.3">
      <c r="A49" s="25">
        <v>6117</v>
      </c>
      <c r="B49" s="25" t="s">
        <v>62</v>
      </c>
      <c r="C49" s="26"/>
      <c r="D49" s="34"/>
      <c r="E49" s="10" t="e">
        <f t="shared" si="1"/>
        <v>#DIV/0!</v>
      </c>
      <c r="F49" s="28"/>
      <c r="G49" s="89" t="e">
        <f t="shared" si="0"/>
        <v>#DIV/0!</v>
      </c>
      <c r="H49" s="34"/>
      <c r="I49" s="33"/>
      <c r="J49" s="17"/>
      <c r="K49" s="17"/>
      <c r="L49" s="17"/>
      <c r="M49" s="17"/>
      <c r="N49" s="17"/>
    </row>
    <row r="50" spans="1:14" ht="18.75" x14ac:dyDescent="0.3">
      <c r="A50" s="18">
        <v>6250</v>
      </c>
      <c r="B50" s="18" t="s">
        <v>63</v>
      </c>
      <c r="C50" s="36">
        <f>SUM(C51:C52)</f>
        <v>8180000</v>
      </c>
      <c r="D50" s="36">
        <f>SUM(D51:D52)</f>
        <v>0</v>
      </c>
      <c r="E50" s="36">
        <f>SUM(E51:E52)</f>
        <v>0</v>
      </c>
      <c r="F50" s="38"/>
      <c r="G50" s="89" t="e">
        <f t="shared" si="0"/>
        <v>#DIV/0!</v>
      </c>
      <c r="H50" s="36">
        <f>SUM(H51:H52)</f>
        <v>0</v>
      </c>
      <c r="I50" s="33"/>
      <c r="J50" s="17"/>
      <c r="K50" s="17"/>
      <c r="L50" s="17"/>
      <c r="M50" s="17"/>
      <c r="N50" s="17"/>
    </row>
    <row r="51" spans="1:14" ht="18.75" x14ac:dyDescent="0.3">
      <c r="A51" s="39">
        <v>6253</v>
      </c>
      <c r="B51" s="39" t="s">
        <v>64</v>
      </c>
      <c r="C51" s="26">
        <v>3500000</v>
      </c>
      <c r="D51" s="6"/>
      <c r="E51" s="10">
        <f t="shared" si="1"/>
        <v>0</v>
      </c>
      <c r="F51" s="6"/>
      <c r="G51" s="89" t="e">
        <f t="shared" si="0"/>
        <v>#DIV/0!</v>
      </c>
      <c r="H51" s="6"/>
      <c r="I51" s="22"/>
      <c r="J51" s="17"/>
      <c r="K51" s="17"/>
      <c r="L51" s="17"/>
      <c r="M51" s="17"/>
      <c r="N51" s="17"/>
    </row>
    <row r="52" spans="1:14" ht="18.75" x14ac:dyDescent="0.3">
      <c r="A52" s="25">
        <v>6257</v>
      </c>
      <c r="B52" s="25" t="s">
        <v>65</v>
      </c>
      <c r="C52" s="26">
        <v>4680000</v>
      </c>
      <c r="D52" s="35">
        <v>0</v>
      </c>
      <c r="E52" s="10">
        <f t="shared" si="1"/>
        <v>0</v>
      </c>
      <c r="F52" s="6"/>
      <c r="G52" s="89" t="e">
        <f t="shared" si="0"/>
        <v>#DIV/0!</v>
      </c>
      <c r="H52" s="35">
        <v>0</v>
      </c>
      <c r="I52" s="33"/>
      <c r="J52" s="17"/>
      <c r="K52" s="17"/>
      <c r="L52" s="17"/>
      <c r="M52" s="17"/>
      <c r="N52" s="17"/>
    </row>
    <row r="53" spans="1:14" ht="18.75" x14ac:dyDescent="0.3">
      <c r="A53" s="18">
        <v>6300</v>
      </c>
      <c r="B53" s="18" t="s">
        <v>66</v>
      </c>
      <c r="C53" s="36">
        <f>SUM(C54:C57)</f>
        <v>527434000</v>
      </c>
      <c r="D53" s="19">
        <f>SUM(D54:D57)</f>
        <v>139503963</v>
      </c>
      <c r="E53" s="20">
        <f t="shared" si="1"/>
        <v>0.2644955823856634</v>
      </c>
      <c r="F53" s="6">
        <v>86.26</v>
      </c>
      <c r="G53" s="89">
        <f t="shared" si="0"/>
        <v>0.86259908616359526</v>
      </c>
      <c r="H53" s="19">
        <f>SUM(H54:H57)</f>
        <v>120335991</v>
      </c>
      <c r="I53" s="22"/>
      <c r="J53" s="17"/>
      <c r="K53" s="17"/>
      <c r="L53" s="17"/>
      <c r="M53" s="17"/>
      <c r="N53" s="17"/>
    </row>
    <row r="54" spans="1:14" ht="18.75" x14ac:dyDescent="0.3">
      <c r="A54" s="25">
        <v>6301</v>
      </c>
      <c r="B54" s="25" t="s">
        <v>67</v>
      </c>
      <c r="C54" s="26">
        <v>415235784</v>
      </c>
      <c r="D54" s="27">
        <v>104992683</v>
      </c>
      <c r="E54" s="10">
        <f t="shared" si="1"/>
        <v>0.25285075864270889</v>
      </c>
      <c r="F54" s="28">
        <v>0.86609999999999998</v>
      </c>
      <c r="G54" s="89">
        <f t="shared" si="0"/>
        <v>0.86606669533342628</v>
      </c>
      <c r="H54" s="27">
        <v>90930666</v>
      </c>
      <c r="I54" s="33"/>
      <c r="J54" s="17"/>
      <c r="K54" s="17"/>
      <c r="L54" s="17"/>
      <c r="M54" s="17"/>
      <c r="N54" s="17"/>
    </row>
    <row r="55" spans="1:14" ht="18.75" x14ac:dyDescent="0.3">
      <c r="A55" s="25">
        <v>6302</v>
      </c>
      <c r="B55" s="25" t="s">
        <v>68</v>
      </c>
      <c r="C55" s="26">
        <v>61471964</v>
      </c>
      <c r="D55" s="32">
        <v>17998745</v>
      </c>
      <c r="E55" s="10">
        <f t="shared" si="1"/>
        <v>0.29279599721264804</v>
      </c>
      <c r="F55" s="28">
        <v>0.84989999999999999</v>
      </c>
      <c r="G55" s="89">
        <f t="shared" si="0"/>
        <v>0.8498785887571606</v>
      </c>
      <c r="H55" s="32">
        <v>15296748</v>
      </c>
      <c r="I55" s="33"/>
      <c r="J55" s="17"/>
      <c r="K55" s="17"/>
      <c r="L55" s="17"/>
      <c r="M55" s="17"/>
      <c r="N55" s="17"/>
    </row>
    <row r="56" spans="1:14" ht="18.75" x14ac:dyDescent="0.3">
      <c r="A56" s="25">
        <v>6303</v>
      </c>
      <c r="B56" s="25" t="s">
        <v>69</v>
      </c>
      <c r="C56" s="26">
        <v>25251656</v>
      </c>
      <c r="D56" s="32">
        <v>10718288</v>
      </c>
      <c r="E56" s="10">
        <f t="shared" si="1"/>
        <v>0.42445881569113725</v>
      </c>
      <c r="F56" s="28">
        <v>0.84060000000000001</v>
      </c>
      <c r="G56" s="89">
        <f t="shared" si="0"/>
        <v>0.84058760130349175</v>
      </c>
      <c r="H56" s="32">
        <v>9009660</v>
      </c>
      <c r="I56" s="33"/>
      <c r="J56" s="17"/>
      <c r="K56" s="17"/>
      <c r="L56" s="17"/>
      <c r="M56" s="17"/>
      <c r="N56" s="17"/>
    </row>
    <row r="57" spans="1:14" ht="19.5" customHeight="1" x14ac:dyDescent="0.3">
      <c r="A57" s="25">
        <v>6304</v>
      </c>
      <c r="B57" s="25" t="s">
        <v>70</v>
      </c>
      <c r="C57" s="26">
        <v>25474596</v>
      </c>
      <c r="D57" s="34">
        <v>5794247</v>
      </c>
      <c r="E57" s="10">
        <f t="shared" si="1"/>
        <v>0.22745196822748434</v>
      </c>
      <c r="F57" s="28">
        <v>0.88</v>
      </c>
      <c r="G57" s="89">
        <f t="shared" si="0"/>
        <v>0.87999648616981641</v>
      </c>
      <c r="H57" s="34">
        <v>5098917</v>
      </c>
      <c r="I57" s="33"/>
      <c r="J57" s="17"/>
      <c r="K57" s="17"/>
      <c r="L57" s="17"/>
      <c r="M57" s="17"/>
      <c r="N57" s="17"/>
    </row>
    <row r="58" spans="1:14" s="86" customFormat="1" ht="19.5" customHeight="1" x14ac:dyDescent="0.3">
      <c r="A58" s="18">
        <v>6400</v>
      </c>
      <c r="B58" s="18" t="s">
        <v>142</v>
      </c>
      <c r="C58" s="36">
        <f>C59</f>
        <v>12000000</v>
      </c>
      <c r="D58" s="36">
        <f>D59</f>
        <v>6000000</v>
      </c>
      <c r="E58" s="20"/>
      <c r="F58" s="84"/>
      <c r="G58" s="89">
        <f t="shared" si="0"/>
        <v>0</v>
      </c>
      <c r="H58" s="36">
        <f>H59</f>
        <v>0</v>
      </c>
      <c r="I58" s="31"/>
      <c r="J58" s="85"/>
      <c r="K58" s="85"/>
      <c r="L58" s="85"/>
      <c r="M58" s="85"/>
      <c r="N58" s="85"/>
    </row>
    <row r="59" spans="1:14" ht="19.5" customHeight="1" x14ac:dyDescent="0.3">
      <c r="A59" s="25">
        <v>6404</v>
      </c>
      <c r="B59" s="25" t="s">
        <v>143</v>
      </c>
      <c r="C59" s="26">
        <v>12000000</v>
      </c>
      <c r="D59" s="83">
        <v>6000000</v>
      </c>
      <c r="E59" s="10"/>
      <c r="F59" s="28"/>
      <c r="G59" s="89">
        <f t="shared" si="0"/>
        <v>0</v>
      </c>
      <c r="H59" s="83"/>
      <c r="I59" s="33"/>
      <c r="J59" s="17"/>
      <c r="K59" s="17"/>
      <c r="L59" s="17"/>
      <c r="M59" s="17"/>
      <c r="N59" s="17"/>
    </row>
    <row r="60" spans="1:14" ht="24.75" customHeight="1" x14ac:dyDescent="0.3">
      <c r="A60" s="18">
        <v>6500</v>
      </c>
      <c r="B60" s="18" t="s">
        <v>71</v>
      </c>
      <c r="C60" s="40">
        <f>SUM(C61:C63)</f>
        <v>98400000</v>
      </c>
      <c r="D60" s="40">
        <f>SUM(D61:D63)</f>
        <v>15606350</v>
      </c>
      <c r="E60" s="20">
        <f t="shared" si="1"/>
        <v>0.15860111788617887</v>
      </c>
      <c r="F60" s="28">
        <v>0.95109999999999995</v>
      </c>
      <c r="G60" s="89">
        <f t="shared" si="0"/>
        <v>0.95113444207005482</v>
      </c>
      <c r="H60" s="40">
        <f>SUM(H61:H63)</f>
        <v>14843737</v>
      </c>
      <c r="I60" s="22"/>
      <c r="J60" s="17"/>
      <c r="K60" s="17"/>
      <c r="L60" s="17"/>
      <c r="M60" s="17"/>
      <c r="N60" s="17"/>
    </row>
    <row r="61" spans="1:14" ht="18.75" x14ac:dyDescent="0.3">
      <c r="A61" s="25">
        <v>6501</v>
      </c>
      <c r="B61" s="25" t="s">
        <v>72</v>
      </c>
      <c r="C61" s="41">
        <v>72000000</v>
      </c>
      <c r="D61" s="27">
        <v>13488750</v>
      </c>
      <c r="E61" s="10">
        <f t="shared" si="1"/>
        <v>0.18734375</v>
      </c>
      <c r="F61" s="28">
        <v>0.80120000000000002</v>
      </c>
      <c r="G61" s="89">
        <f t="shared" si="0"/>
        <v>0.80119633027522941</v>
      </c>
      <c r="H61" s="27">
        <v>10807137</v>
      </c>
      <c r="I61" s="33"/>
      <c r="J61" s="17"/>
      <c r="K61" s="17"/>
      <c r="L61" s="17"/>
      <c r="M61" s="17"/>
      <c r="N61" s="17"/>
    </row>
    <row r="62" spans="1:14" ht="18.75" x14ac:dyDescent="0.3">
      <c r="A62" s="42">
        <v>6502</v>
      </c>
      <c r="B62" s="25" t="s">
        <v>73</v>
      </c>
      <c r="C62" s="41">
        <v>12000000</v>
      </c>
      <c r="D62" s="41">
        <v>917600</v>
      </c>
      <c r="E62" s="10">
        <f t="shared" si="1"/>
        <v>7.6466666666666669E-2</v>
      </c>
      <c r="F62" s="38">
        <v>31.23</v>
      </c>
      <c r="G62" s="89">
        <f t="shared" si="0"/>
        <v>0.31233653007846557</v>
      </c>
      <c r="H62" s="41">
        <v>286600</v>
      </c>
      <c r="I62" s="22"/>
      <c r="J62" s="17"/>
      <c r="K62" s="17"/>
      <c r="L62" s="17"/>
      <c r="M62" s="17"/>
      <c r="N62" s="17"/>
    </row>
    <row r="63" spans="1:14" ht="18.75" x14ac:dyDescent="0.3">
      <c r="A63" s="43">
        <v>6504</v>
      </c>
      <c r="B63" s="44" t="s">
        <v>74</v>
      </c>
      <c r="C63" s="41">
        <v>14400000</v>
      </c>
      <c r="D63" s="34">
        <v>1200000</v>
      </c>
      <c r="E63" s="10">
        <f t="shared" si="1"/>
        <v>8.3333333333333329E-2</v>
      </c>
      <c r="F63" s="28">
        <v>3.125</v>
      </c>
      <c r="G63" s="89">
        <f t="shared" si="0"/>
        <v>3.125</v>
      </c>
      <c r="H63" s="34">
        <v>3750000</v>
      </c>
      <c r="I63" s="33"/>
      <c r="J63" s="17"/>
      <c r="K63" s="17"/>
      <c r="L63" s="17"/>
      <c r="M63" s="17"/>
      <c r="N63" s="17"/>
    </row>
    <row r="64" spans="1:14" ht="23.25" x14ac:dyDescent="0.3">
      <c r="A64" s="18">
        <v>6550</v>
      </c>
      <c r="B64" s="18" t="s">
        <v>75</v>
      </c>
      <c r="C64" s="45">
        <f>SUM(C65:C67)</f>
        <v>95100000</v>
      </c>
      <c r="D64" s="45">
        <f>SUM(D65:D67)</f>
        <v>22168000</v>
      </c>
      <c r="E64" s="20">
        <f t="shared" si="1"/>
        <v>0.23310199789695057</v>
      </c>
      <c r="F64" s="28">
        <v>0.84130000000000005</v>
      </c>
      <c r="G64" s="89">
        <f t="shared" si="0"/>
        <v>0.84130277878022375</v>
      </c>
      <c r="H64" s="45">
        <f>SUM(H65:H67)</f>
        <v>18650000</v>
      </c>
      <c r="I64" s="33"/>
      <c r="J64" s="17"/>
      <c r="K64" s="17"/>
      <c r="L64" s="17"/>
      <c r="M64" s="17"/>
      <c r="N64" s="17"/>
    </row>
    <row r="65" spans="1:14" ht="18.75" x14ac:dyDescent="0.3">
      <c r="A65" s="25">
        <v>6551</v>
      </c>
      <c r="B65" s="25" t="s">
        <v>76</v>
      </c>
      <c r="C65" s="41">
        <v>21600000</v>
      </c>
      <c r="D65" s="27">
        <v>9950000</v>
      </c>
      <c r="E65" s="10">
        <f t="shared" si="1"/>
        <v>0.46064814814814814</v>
      </c>
      <c r="F65" s="28">
        <v>0.63519999999999999</v>
      </c>
      <c r="G65" s="89">
        <f t="shared" si="0"/>
        <v>0.63517587939698494</v>
      </c>
      <c r="H65" s="27">
        <v>6320000</v>
      </c>
      <c r="I65" s="22"/>
      <c r="J65" s="17"/>
      <c r="K65" s="17"/>
      <c r="L65" s="17"/>
      <c r="M65" s="17"/>
      <c r="N65" s="17"/>
    </row>
    <row r="66" spans="1:14" ht="18.75" x14ac:dyDescent="0.3">
      <c r="A66" s="25">
        <v>6552</v>
      </c>
      <c r="B66" s="25" t="s">
        <v>77</v>
      </c>
      <c r="C66" s="41">
        <v>20000000</v>
      </c>
      <c r="D66" s="27">
        <v>6800000</v>
      </c>
      <c r="E66" s="10">
        <f t="shared" si="1"/>
        <v>0.34</v>
      </c>
      <c r="F66" s="28">
        <v>0.55879999999999996</v>
      </c>
      <c r="G66" s="89">
        <f t="shared" si="0"/>
        <v>0.55882352941176472</v>
      </c>
      <c r="H66" s="27">
        <v>3800000</v>
      </c>
      <c r="I66" s="33"/>
      <c r="J66" s="17"/>
      <c r="K66" s="17"/>
      <c r="L66" s="17"/>
      <c r="M66" s="17"/>
      <c r="N66" s="17"/>
    </row>
    <row r="67" spans="1:14" ht="18.75" x14ac:dyDescent="0.3">
      <c r="A67" s="25">
        <v>6559</v>
      </c>
      <c r="B67" s="25" t="s">
        <v>78</v>
      </c>
      <c r="C67" s="41">
        <v>53500000</v>
      </c>
      <c r="D67" s="27">
        <v>5418000</v>
      </c>
      <c r="E67" s="10">
        <f t="shared" si="1"/>
        <v>0.10127102803738318</v>
      </c>
      <c r="F67" s="28">
        <v>1.5744</v>
      </c>
      <c r="G67" s="89">
        <f t="shared" si="0"/>
        <v>1.5743816906607604</v>
      </c>
      <c r="H67" s="27">
        <v>8530000</v>
      </c>
      <c r="I67" s="33"/>
      <c r="J67" s="17"/>
      <c r="K67" s="17"/>
      <c r="L67" s="17"/>
      <c r="M67" s="17"/>
      <c r="N67" s="17"/>
    </row>
    <row r="68" spans="1:14" ht="23.25" x14ac:dyDescent="0.3">
      <c r="A68" s="18">
        <v>6600</v>
      </c>
      <c r="B68" s="18" t="s">
        <v>79</v>
      </c>
      <c r="C68" s="45">
        <f>SUM(C69:C72)</f>
        <v>27800000</v>
      </c>
      <c r="D68" s="45">
        <f>SUM(D69:D72)</f>
        <v>3309877</v>
      </c>
      <c r="E68" s="20">
        <f t="shared" si="1"/>
        <v>0.1190603237410072</v>
      </c>
      <c r="F68" s="28">
        <v>0.62719999999999998</v>
      </c>
      <c r="G68" s="89">
        <f t="shared" si="0"/>
        <v>0.62715079744655167</v>
      </c>
      <c r="H68" s="45">
        <f>SUM(H69:H72)</f>
        <v>2075792</v>
      </c>
      <c r="I68" s="22"/>
      <c r="J68" s="17"/>
      <c r="K68" s="17"/>
      <c r="L68" s="17"/>
      <c r="M68" s="17"/>
      <c r="N68" s="17"/>
    </row>
    <row r="69" spans="1:14" ht="18.75" x14ac:dyDescent="0.3">
      <c r="A69" s="25">
        <v>6601</v>
      </c>
      <c r="B69" s="25" t="s">
        <v>80</v>
      </c>
      <c r="C69" s="41">
        <v>12000000</v>
      </c>
      <c r="D69" s="27">
        <v>684877</v>
      </c>
      <c r="E69" s="10">
        <f t="shared" si="1"/>
        <v>5.7073083333333337E-2</v>
      </c>
      <c r="F69" s="28">
        <v>1.0597000000000001</v>
      </c>
      <c r="G69" s="89">
        <f t="shared" si="0"/>
        <v>1.0597406541612582</v>
      </c>
      <c r="H69" s="27">
        <v>725792</v>
      </c>
      <c r="I69" s="33"/>
      <c r="J69" s="17"/>
      <c r="K69" s="17"/>
      <c r="L69" s="17"/>
      <c r="M69" s="17"/>
      <c r="N69" s="17"/>
    </row>
    <row r="70" spans="1:14" ht="18.75" x14ac:dyDescent="0.3">
      <c r="A70" s="25">
        <v>6008</v>
      </c>
      <c r="B70" s="25" t="s">
        <v>81</v>
      </c>
      <c r="C70" s="41">
        <v>6000000</v>
      </c>
      <c r="D70" s="32">
        <v>1275000</v>
      </c>
      <c r="E70" s="10">
        <f t="shared" si="1"/>
        <v>0.21249999999999999</v>
      </c>
      <c r="F70" s="28"/>
      <c r="G70" s="89">
        <f t="shared" si="0"/>
        <v>0</v>
      </c>
      <c r="H70" s="32"/>
      <c r="I70" s="33"/>
      <c r="J70" s="17"/>
      <c r="K70" s="17"/>
      <c r="L70" s="17"/>
      <c r="M70" s="17"/>
      <c r="N70" s="17"/>
    </row>
    <row r="71" spans="1:14" ht="18.75" x14ac:dyDescent="0.3">
      <c r="A71" s="25">
        <v>6617</v>
      </c>
      <c r="B71" s="25" t="s">
        <v>82</v>
      </c>
      <c r="C71" s="41">
        <v>4400000</v>
      </c>
      <c r="D71" s="32"/>
      <c r="E71" s="10">
        <f t="shared" si="1"/>
        <v>0</v>
      </c>
      <c r="F71" s="28"/>
      <c r="G71" s="89" t="e">
        <f t="shared" si="0"/>
        <v>#DIV/0!</v>
      </c>
      <c r="H71" s="32"/>
      <c r="I71" s="22"/>
      <c r="J71" s="17"/>
      <c r="K71" s="17"/>
      <c r="L71" s="17"/>
      <c r="M71" s="17"/>
      <c r="N71" s="17"/>
    </row>
    <row r="72" spans="1:14" ht="18.75" x14ac:dyDescent="0.3">
      <c r="A72" s="25">
        <v>6618</v>
      </c>
      <c r="B72" s="25" t="s">
        <v>83</v>
      </c>
      <c r="C72" s="41">
        <v>5400000</v>
      </c>
      <c r="D72" s="34">
        <v>1350000</v>
      </c>
      <c r="E72" s="10">
        <f t="shared" si="1"/>
        <v>0.25</v>
      </c>
      <c r="F72" s="28">
        <v>1</v>
      </c>
      <c r="G72" s="89">
        <f t="shared" si="0"/>
        <v>1</v>
      </c>
      <c r="H72" s="34">
        <v>1350000</v>
      </c>
      <c r="I72" s="33"/>
      <c r="J72" s="17"/>
      <c r="K72" s="17"/>
      <c r="L72" s="17"/>
      <c r="M72" s="17"/>
      <c r="N72" s="17"/>
    </row>
    <row r="73" spans="1:14" ht="23.25" x14ac:dyDescent="0.3">
      <c r="A73" s="18">
        <v>6650</v>
      </c>
      <c r="B73" s="18" t="s">
        <v>84</v>
      </c>
      <c r="C73" s="45">
        <f>SUM(C74:C76)</f>
        <v>7224000</v>
      </c>
      <c r="D73" s="45">
        <f>SUM(D74:D76)</f>
        <v>0</v>
      </c>
      <c r="E73" s="20">
        <f t="shared" si="1"/>
        <v>0</v>
      </c>
      <c r="F73" s="6"/>
      <c r="G73" s="89" t="e">
        <f t="shared" si="0"/>
        <v>#DIV/0!</v>
      </c>
      <c r="H73" s="45">
        <f>SUM(H74:H76)</f>
        <v>1821000</v>
      </c>
      <c r="I73" s="33"/>
      <c r="J73" s="17"/>
      <c r="K73" s="17"/>
      <c r="L73" s="17"/>
      <c r="M73" s="17"/>
      <c r="N73" s="17"/>
    </row>
    <row r="74" spans="1:14" ht="18.75" x14ac:dyDescent="0.25">
      <c r="A74" s="46">
        <v>6651</v>
      </c>
      <c r="B74" s="47" t="s">
        <v>85</v>
      </c>
      <c r="C74" s="41">
        <v>600000</v>
      </c>
      <c r="D74" s="27">
        <v>0</v>
      </c>
      <c r="E74" s="10">
        <f t="shared" si="1"/>
        <v>0</v>
      </c>
      <c r="F74" s="6"/>
      <c r="G74" s="89" t="e">
        <f t="shared" si="0"/>
        <v>#DIV/0!</v>
      </c>
      <c r="H74" s="27">
        <v>0</v>
      </c>
      <c r="I74" s="33"/>
      <c r="J74" s="17"/>
      <c r="K74" s="17"/>
      <c r="L74" s="17"/>
      <c r="M74" s="17"/>
      <c r="N74" s="17"/>
    </row>
    <row r="75" spans="1:14" ht="18.75" x14ac:dyDescent="0.3">
      <c r="A75" s="25">
        <v>6657</v>
      </c>
      <c r="B75" s="25" t="s">
        <v>86</v>
      </c>
      <c r="C75" s="41">
        <v>4778000</v>
      </c>
      <c r="D75" s="32">
        <v>0</v>
      </c>
      <c r="E75" s="10">
        <f t="shared" si="1"/>
        <v>0</v>
      </c>
      <c r="F75" s="6"/>
      <c r="G75" s="89" t="e">
        <f t="shared" si="0"/>
        <v>#DIV/0!</v>
      </c>
      <c r="H75" s="32">
        <v>1200000</v>
      </c>
      <c r="I75" s="22"/>
      <c r="J75" s="17"/>
      <c r="K75" s="17"/>
      <c r="L75" s="17"/>
      <c r="M75" s="17"/>
      <c r="N75" s="17"/>
    </row>
    <row r="76" spans="1:14" ht="18.75" x14ac:dyDescent="0.3">
      <c r="A76" s="25">
        <v>6699</v>
      </c>
      <c r="B76" s="25" t="s">
        <v>87</v>
      </c>
      <c r="C76" s="41">
        <v>1846000</v>
      </c>
      <c r="D76" s="34">
        <v>0</v>
      </c>
      <c r="E76" s="10">
        <f t="shared" si="1"/>
        <v>0</v>
      </c>
      <c r="F76" s="6"/>
      <c r="G76" s="89" t="e">
        <f t="shared" si="0"/>
        <v>#DIV/0!</v>
      </c>
      <c r="H76" s="34">
        <v>621000</v>
      </c>
      <c r="I76" s="33"/>
      <c r="J76" s="17"/>
      <c r="K76" s="17"/>
      <c r="L76" s="17"/>
      <c r="M76" s="17"/>
      <c r="N76" s="17"/>
    </row>
    <row r="77" spans="1:14" ht="23.25" x14ac:dyDescent="0.3">
      <c r="A77" s="18">
        <v>6700</v>
      </c>
      <c r="B77" s="18" t="s">
        <v>88</v>
      </c>
      <c r="C77" s="45">
        <f>SUM(C78:C81)</f>
        <v>64400000</v>
      </c>
      <c r="D77" s="45">
        <f>SUM(D78:D81)</f>
        <v>15374000</v>
      </c>
      <c r="E77" s="20">
        <f t="shared" si="1"/>
        <v>0.23872670807453417</v>
      </c>
      <c r="F77" s="6">
        <v>34.31</v>
      </c>
      <c r="G77" s="89">
        <f t="shared" si="0"/>
        <v>0.3431117471055028</v>
      </c>
      <c r="H77" s="45">
        <f>SUM(H78:H81)</f>
        <v>5275000</v>
      </c>
      <c r="I77" s="33"/>
      <c r="J77" s="17"/>
      <c r="K77" s="17"/>
      <c r="L77" s="17"/>
      <c r="M77" s="17"/>
      <c r="N77" s="17"/>
    </row>
    <row r="78" spans="1:14" ht="18.75" x14ac:dyDescent="0.3">
      <c r="A78" s="25">
        <v>6701</v>
      </c>
      <c r="B78" s="25" t="s">
        <v>89</v>
      </c>
      <c r="C78" s="41">
        <v>5000000</v>
      </c>
      <c r="D78" s="27">
        <v>1864000</v>
      </c>
      <c r="E78" s="10">
        <f t="shared" si="1"/>
        <v>0.37280000000000002</v>
      </c>
      <c r="F78" s="28">
        <v>0.35410000000000003</v>
      </c>
      <c r="G78" s="89">
        <f t="shared" si="0"/>
        <v>0.35407725321888411</v>
      </c>
      <c r="H78" s="27">
        <v>660000</v>
      </c>
      <c r="I78" s="33"/>
      <c r="J78" s="17"/>
      <c r="K78" s="17"/>
      <c r="L78" s="17"/>
      <c r="M78" s="17"/>
      <c r="N78" s="17"/>
    </row>
    <row r="79" spans="1:14" ht="26.25" customHeight="1" x14ac:dyDescent="0.3">
      <c r="A79" s="25">
        <v>6702</v>
      </c>
      <c r="B79" s="25" t="s">
        <v>90</v>
      </c>
      <c r="C79" s="41">
        <v>31400000</v>
      </c>
      <c r="D79" s="32">
        <v>5710000</v>
      </c>
      <c r="E79" s="10">
        <f t="shared" si="1"/>
        <v>0.18184713375796177</v>
      </c>
      <c r="F79" s="28">
        <v>0.33539999999999998</v>
      </c>
      <c r="G79" s="89">
        <f t="shared" si="0"/>
        <v>0.33537653239929949</v>
      </c>
      <c r="H79" s="32">
        <v>1915000</v>
      </c>
      <c r="I79" s="33"/>
      <c r="J79" s="17"/>
      <c r="K79" s="17"/>
      <c r="L79" s="17"/>
      <c r="M79" s="17"/>
      <c r="N79" s="17"/>
    </row>
    <row r="80" spans="1:14" ht="18.75" x14ac:dyDescent="0.3">
      <c r="A80" s="25">
        <v>6703</v>
      </c>
      <c r="B80" s="25" t="s">
        <v>91</v>
      </c>
      <c r="C80" s="41">
        <v>10000000</v>
      </c>
      <c r="D80" s="32">
        <v>3300000</v>
      </c>
      <c r="E80" s="10">
        <f t="shared" si="1"/>
        <v>0.33</v>
      </c>
      <c r="F80" s="28"/>
      <c r="G80" s="89">
        <f t="shared" si="0"/>
        <v>0</v>
      </c>
      <c r="H80" s="32"/>
      <c r="I80" s="22"/>
      <c r="J80" s="17"/>
      <c r="K80" s="17"/>
      <c r="L80" s="17"/>
      <c r="M80" s="17"/>
      <c r="N80" s="17"/>
    </row>
    <row r="81" spans="1:14" ht="18.75" x14ac:dyDescent="0.3">
      <c r="A81" s="25">
        <v>6704</v>
      </c>
      <c r="B81" s="25" t="s">
        <v>92</v>
      </c>
      <c r="C81" s="41">
        <v>18000000</v>
      </c>
      <c r="D81" s="32">
        <v>4500000</v>
      </c>
      <c r="E81" s="10">
        <f t="shared" si="1"/>
        <v>0.25</v>
      </c>
      <c r="F81" s="28">
        <v>0.6</v>
      </c>
      <c r="G81" s="89">
        <f t="shared" si="0"/>
        <v>0.6</v>
      </c>
      <c r="H81" s="32">
        <v>2700000</v>
      </c>
      <c r="I81" s="33"/>
      <c r="J81" s="17"/>
      <c r="K81" s="17"/>
      <c r="L81" s="17"/>
      <c r="M81" s="17"/>
      <c r="N81" s="17"/>
    </row>
    <row r="82" spans="1:14" ht="23.25" x14ac:dyDescent="0.3">
      <c r="A82" s="25"/>
      <c r="B82" s="18" t="s">
        <v>93</v>
      </c>
      <c r="C82" s="45">
        <f>SUM(C83:C84)</f>
        <v>32000000</v>
      </c>
      <c r="D82" s="45">
        <f>SUM(D83:D84)</f>
        <v>150000</v>
      </c>
      <c r="E82" s="20">
        <f>(D82/C82)</f>
        <v>4.6874999999999998E-3</v>
      </c>
      <c r="F82" s="28">
        <v>6.3333000000000004</v>
      </c>
      <c r="G82" s="89">
        <f t="shared" si="0"/>
        <v>6.333333333333333</v>
      </c>
      <c r="H82" s="45">
        <f>SUM(H83:H84)</f>
        <v>950000</v>
      </c>
      <c r="I82" s="33"/>
      <c r="J82" s="17"/>
      <c r="K82" s="17"/>
      <c r="L82" s="17"/>
      <c r="M82" s="17"/>
      <c r="N82" s="17"/>
    </row>
    <row r="83" spans="1:14" ht="18.75" x14ac:dyDescent="0.3">
      <c r="A83" s="25">
        <v>6751</v>
      </c>
      <c r="B83" s="43" t="s">
        <v>140</v>
      </c>
      <c r="C83" s="41">
        <v>8000000</v>
      </c>
      <c r="D83" s="41">
        <v>150000</v>
      </c>
      <c r="E83" s="10">
        <f>(D83/C83)</f>
        <v>1.8749999999999999E-2</v>
      </c>
      <c r="F83" s="28"/>
      <c r="G83" s="89">
        <f t="shared" si="0"/>
        <v>0</v>
      </c>
      <c r="H83" s="41"/>
      <c r="I83" s="33"/>
      <c r="J83" s="17"/>
      <c r="K83" s="17"/>
      <c r="L83" s="17"/>
      <c r="M83" s="17"/>
      <c r="N83" s="17"/>
    </row>
    <row r="84" spans="1:14" ht="18.75" x14ac:dyDescent="0.3">
      <c r="A84" s="25">
        <v>6799</v>
      </c>
      <c r="B84" s="43" t="s">
        <v>94</v>
      </c>
      <c r="C84" s="41">
        <v>24000000</v>
      </c>
      <c r="D84" s="41"/>
      <c r="E84" s="10">
        <f>(D84/C84)</f>
        <v>0</v>
      </c>
      <c r="F84" s="28"/>
      <c r="G84" s="89" t="e">
        <f t="shared" si="0"/>
        <v>#DIV/0!</v>
      </c>
      <c r="H84" s="41">
        <v>950000</v>
      </c>
      <c r="I84" s="33"/>
      <c r="J84" s="17"/>
      <c r="K84" s="17"/>
      <c r="L84" s="17"/>
      <c r="M84" s="17"/>
      <c r="N84" s="17"/>
    </row>
    <row r="85" spans="1:14" ht="23.25" x14ac:dyDescent="0.3">
      <c r="A85" s="48">
        <v>6900</v>
      </c>
      <c r="B85" s="18" t="s">
        <v>95</v>
      </c>
      <c r="C85" s="45">
        <f>SUM(C86:C92)</f>
        <v>197000000</v>
      </c>
      <c r="D85" s="45">
        <f>SUM(D86:D92)</f>
        <v>26683000</v>
      </c>
      <c r="E85" s="20">
        <f t="shared" si="1"/>
        <v>0.1354467005076142</v>
      </c>
      <c r="F85" s="28">
        <v>0.55969999999999998</v>
      </c>
      <c r="G85" s="89">
        <f t="shared" si="0"/>
        <v>0.55971967170108305</v>
      </c>
      <c r="H85" s="45">
        <f>SUM(H86:H92)</f>
        <v>14935000</v>
      </c>
      <c r="I85" s="33"/>
      <c r="J85" s="17"/>
      <c r="K85" s="17"/>
      <c r="L85" s="17"/>
      <c r="M85" s="17"/>
      <c r="N85" s="17"/>
    </row>
    <row r="86" spans="1:14" ht="18.75" x14ac:dyDescent="0.3">
      <c r="A86" s="43">
        <v>6905</v>
      </c>
      <c r="B86" s="43" t="s">
        <v>141</v>
      </c>
      <c r="C86" s="41">
        <v>39000000</v>
      </c>
      <c r="D86" s="32">
        <v>4961000</v>
      </c>
      <c r="E86" s="10">
        <f t="shared" si="1"/>
        <v>0.12720512820512819</v>
      </c>
      <c r="F86" s="6"/>
      <c r="G86" s="89">
        <f t="shared" si="0"/>
        <v>0</v>
      </c>
      <c r="H86" s="32"/>
      <c r="I86" s="33"/>
      <c r="J86" s="17"/>
      <c r="K86" s="17"/>
      <c r="L86" s="17"/>
      <c r="M86" s="17"/>
      <c r="N86" s="17"/>
    </row>
    <row r="87" spans="1:14" ht="18.75" x14ac:dyDescent="0.3">
      <c r="A87" s="43">
        <v>6906</v>
      </c>
      <c r="B87" s="43" t="s">
        <v>96</v>
      </c>
      <c r="C87" s="41"/>
      <c r="D87" s="32"/>
      <c r="E87" s="10" t="e">
        <f t="shared" ref="E87" si="3">(D87/C87)</f>
        <v>#DIV/0!</v>
      </c>
      <c r="F87" s="6"/>
      <c r="G87" s="89" t="e">
        <f t="shared" si="0"/>
        <v>#DIV/0!</v>
      </c>
      <c r="H87" s="32">
        <v>3000000</v>
      </c>
      <c r="I87" s="33"/>
      <c r="J87" s="17"/>
      <c r="K87" s="17"/>
      <c r="L87" s="17"/>
      <c r="M87" s="17"/>
      <c r="N87" s="17"/>
    </row>
    <row r="88" spans="1:14" ht="18.75" x14ac:dyDescent="0.25">
      <c r="A88" s="49">
        <v>6907</v>
      </c>
      <c r="B88" s="50" t="s">
        <v>97</v>
      </c>
      <c r="C88" s="41">
        <v>25000000</v>
      </c>
      <c r="D88" s="32"/>
      <c r="E88" s="10">
        <f t="shared" si="1"/>
        <v>0</v>
      </c>
      <c r="F88" s="6"/>
      <c r="G88" s="89" t="e">
        <f t="shared" si="0"/>
        <v>#DIV/0!</v>
      </c>
      <c r="H88" s="32"/>
      <c r="I88" s="33"/>
      <c r="J88" s="17"/>
      <c r="K88" s="17"/>
      <c r="L88" s="17"/>
      <c r="M88" s="17"/>
      <c r="N88" s="17"/>
    </row>
    <row r="89" spans="1:14" ht="18.75" x14ac:dyDescent="0.3">
      <c r="A89" s="25">
        <v>6912</v>
      </c>
      <c r="B89" s="25" t="s">
        <v>98</v>
      </c>
      <c r="C89" s="41">
        <v>25000000</v>
      </c>
      <c r="D89" s="32">
        <v>9150000</v>
      </c>
      <c r="E89" s="10">
        <f t="shared" si="1"/>
        <v>0.36599999999999999</v>
      </c>
      <c r="F89" s="28">
        <v>0.63929999999999998</v>
      </c>
      <c r="G89" s="89">
        <f t="shared" si="0"/>
        <v>0.63934426229508201</v>
      </c>
      <c r="H89" s="32">
        <v>5850000</v>
      </c>
      <c r="I89" s="22"/>
      <c r="J89" s="17"/>
      <c r="K89" s="17"/>
      <c r="L89" s="17"/>
      <c r="M89" s="17"/>
      <c r="N89" s="17"/>
    </row>
    <row r="90" spans="1:14" ht="18.75" x14ac:dyDescent="0.3">
      <c r="A90" s="25">
        <v>6913</v>
      </c>
      <c r="B90" s="25" t="s">
        <v>99</v>
      </c>
      <c r="C90" s="41">
        <v>33000000</v>
      </c>
      <c r="D90" s="32">
        <v>7290000</v>
      </c>
      <c r="E90" s="10">
        <f t="shared" si="1"/>
        <v>0.22090909090909092</v>
      </c>
      <c r="F90" s="28">
        <v>0.34289999999999998</v>
      </c>
      <c r="G90" s="89">
        <f t="shared" si="0"/>
        <v>0.34293552812071332</v>
      </c>
      <c r="H90" s="32">
        <v>2500000</v>
      </c>
      <c r="I90" s="33"/>
      <c r="J90" s="17"/>
      <c r="K90" s="17"/>
      <c r="L90" s="17"/>
      <c r="M90" s="17"/>
      <c r="N90" s="17"/>
    </row>
    <row r="91" spans="1:14" ht="18.75" x14ac:dyDescent="0.3">
      <c r="A91" s="43">
        <v>6921</v>
      </c>
      <c r="B91" s="43" t="s">
        <v>100</v>
      </c>
      <c r="C91" s="41">
        <v>25000000</v>
      </c>
      <c r="D91" s="32">
        <v>3167000</v>
      </c>
      <c r="E91" s="10">
        <f t="shared" si="1"/>
        <v>0.12667999999999999</v>
      </c>
      <c r="F91" s="28">
        <v>1.1319999999999999</v>
      </c>
      <c r="G91" s="89">
        <f t="shared" si="0"/>
        <v>1.1319861067256078</v>
      </c>
      <c r="H91" s="32">
        <v>3585000</v>
      </c>
      <c r="I91" s="33"/>
      <c r="J91" s="17"/>
      <c r="K91" s="17"/>
      <c r="L91" s="17"/>
      <c r="M91" s="17"/>
      <c r="N91" s="17"/>
    </row>
    <row r="92" spans="1:14" ht="37.5" x14ac:dyDescent="0.3">
      <c r="A92" s="43">
        <v>6949</v>
      </c>
      <c r="B92" s="51" t="s">
        <v>101</v>
      </c>
      <c r="C92" s="41">
        <v>50000000</v>
      </c>
      <c r="D92" s="34">
        <v>2115000</v>
      </c>
      <c r="E92" s="10">
        <f t="shared" si="1"/>
        <v>4.2299999999999997E-2</v>
      </c>
      <c r="F92" s="6"/>
      <c r="G92" s="89">
        <f t="shared" si="0"/>
        <v>0</v>
      </c>
      <c r="H92" s="34"/>
      <c r="I92" s="22"/>
      <c r="J92" s="17"/>
      <c r="K92" s="17"/>
      <c r="L92" s="17"/>
      <c r="M92" s="17"/>
      <c r="N92" s="17"/>
    </row>
    <row r="93" spans="1:14" ht="23.25" x14ac:dyDescent="0.3">
      <c r="A93" s="18">
        <v>7000</v>
      </c>
      <c r="B93" s="18" t="s">
        <v>102</v>
      </c>
      <c r="C93" s="45">
        <f>SUM(C94:C100)</f>
        <v>291696000</v>
      </c>
      <c r="D93" s="45">
        <f>SUM(D94:D100)</f>
        <v>1796364</v>
      </c>
      <c r="E93" s="20">
        <f t="shared" si="1"/>
        <v>6.1583429323679448E-3</v>
      </c>
      <c r="F93" s="28">
        <v>20.460799999999999</v>
      </c>
      <c r="G93" s="89">
        <f t="shared" si="0"/>
        <v>20.460775210369391</v>
      </c>
      <c r="H93" s="45">
        <f>SUM(H94:H100)</f>
        <v>36755000</v>
      </c>
      <c r="I93" s="33"/>
      <c r="J93" s="17"/>
      <c r="K93" s="17"/>
      <c r="L93" s="17"/>
      <c r="M93" s="17"/>
      <c r="N93" s="17"/>
    </row>
    <row r="94" spans="1:14" ht="18.75" x14ac:dyDescent="0.3">
      <c r="A94" s="25">
        <v>7001</v>
      </c>
      <c r="B94" s="25" t="s">
        <v>103</v>
      </c>
      <c r="C94" s="41">
        <v>14776000</v>
      </c>
      <c r="D94" s="52">
        <v>1796364</v>
      </c>
      <c r="E94" s="10">
        <f t="shared" si="1"/>
        <v>0.12157309149972929</v>
      </c>
      <c r="F94" s="28">
        <v>0.40079999999999999</v>
      </c>
      <c r="G94" s="89">
        <f t="shared" si="0"/>
        <v>0.40080963546363657</v>
      </c>
      <c r="H94" s="52">
        <v>720000</v>
      </c>
      <c r="I94" s="33"/>
      <c r="J94" s="17"/>
      <c r="K94" s="17"/>
      <c r="L94" s="17"/>
      <c r="M94" s="17"/>
      <c r="N94" s="17"/>
    </row>
    <row r="95" spans="1:14" ht="18.75" hidden="1" x14ac:dyDescent="0.3">
      <c r="A95" s="25">
        <v>7001</v>
      </c>
      <c r="B95" s="25" t="s">
        <v>104</v>
      </c>
      <c r="C95" s="41"/>
      <c r="D95" s="53">
        <v>0</v>
      </c>
      <c r="E95" s="10" t="e">
        <f t="shared" si="1"/>
        <v>#DIV/0!</v>
      </c>
      <c r="F95" s="6"/>
      <c r="G95" s="89" t="e">
        <f t="shared" si="0"/>
        <v>#DIV/0!</v>
      </c>
      <c r="H95" s="53">
        <v>0</v>
      </c>
      <c r="I95" s="22"/>
      <c r="J95" s="17"/>
      <c r="K95" s="17"/>
      <c r="L95" s="17"/>
      <c r="M95" s="17"/>
      <c r="N95" s="17"/>
    </row>
    <row r="96" spans="1:14" ht="18.75" x14ac:dyDescent="0.3">
      <c r="A96" s="25">
        <v>7004</v>
      </c>
      <c r="B96" s="25" t="s">
        <v>105</v>
      </c>
      <c r="C96" s="41">
        <v>1820000</v>
      </c>
      <c r="D96" s="53">
        <v>0</v>
      </c>
      <c r="E96" s="10">
        <f t="shared" si="1"/>
        <v>0</v>
      </c>
      <c r="F96" s="6"/>
      <c r="G96" s="89" t="e">
        <f t="shared" si="0"/>
        <v>#DIV/0!</v>
      </c>
      <c r="H96" s="53">
        <v>0</v>
      </c>
      <c r="I96" s="33"/>
      <c r="J96" s="17"/>
      <c r="K96" s="17"/>
      <c r="L96" s="17"/>
      <c r="M96" s="17"/>
      <c r="N96" s="17"/>
    </row>
    <row r="97" spans="1:14" ht="18.75" x14ac:dyDescent="0.3">
      <c r="A97" s="54">
        <v>7049</v>
      </c>
      <c r="B97" s="25" t="s">
        <v>106</v>
      </c>
      <c r="C97" s="41">
        <v>23000000</v>
      </c>
      <c r="D97" s="53">
        <v>0</v>
      </c>
      <c r="E97" s="10">
        <f t="shared" si="1"/>
        <v>0</v>
      </c>
      <c r="F97" s="6"/>
      <c r="G97" s="89" t="e">
        <f t="shared" si="0"/>
        <v>#DIV/0!</v>
      </c>
      <c r="H97" s="53">
        <v>36035000</v>
      </c>
      <c r="I97" s="22"/>
      <c r="J97" s="17"/>
      <c r="K97" s="17"/>
      <c r="L97" s="17"/>
      <c r="M97" s="17"/>
      <c r="N97" s="17"/>
    </row>
    <row r="98" spans="1:14" ht="18.75" x14ac:dyDescent="0.3">
      <c r="A98" s="54">
        <v>7049</v>
      </c>
      <c r="B98" s="25" t="s">
        <v>107</v>
      </c>
      <c r="C98" s="41">
        <v>50000000</v>
      </c>
      <c r="D98" s="53">
        <v>0</v>
      </c>
      <c r="E98" s="10">
        <f t="shared" si="1"/>
        <v>0</v>
      </c>
      <c r="F98" s="6"/>
      <c r="G98" s="89" t="e">
        <f t="shared" si="0"/>
        <v>#DIV/0!</v>
      </c>
      <c r="H98" s="53">
        <v>0</v>
      </c>
      <c r="I98" s="22"/>
      <c r="J98" s="17"/>
      <c r="K98" s="17"/>
      <c r="L98" s="17"/>
      <c r="M98" s="17"/>
      <c r="N98" s="17"/>
    </row>
    <row r="99" spans="1:14" ht="18.75" x14ac:dyDescent="0.3">
      <c r="A99" s="54">
        <v>7049</v>
      </c>
      <c r="B99" s="25" t="s">
        <v>108</v>
      </c>
      <c r="C99" s="41">
        <v>181800000</v>
      </c>
      <c r="D99" s="41"/>
      <c r="E99" s="10">
        <f t="shared" si="1"/>
        <v>0</v>
      </c>
      <c r="F99" s="6"/>
      <c r="G99" s="89" t="e">
        <f t="shared" ref="G99:G135" si="4">H99/D99</f>
        <v>#DIV/0!</v>
      </c>
      <c r="H99" s="41"/>
      <c r="I99" s="33"/>
      <c r="J99" s="17"/>
      <c r="K99" s="17"/>
      <c r="L99" s="17"/>
      <c r="M99" s="17"/>
      <c r="N99" s="17"/>
    </row>
    <row r="100" spans="1:14" ht="18.75" x14ac:dyDescent="0.3">
      <c r="A100" s="54">
        <v>7049</v>
      </c>
      <c r="B100" s="25" t="s">
        <v>109</v>
      </c>
      <c r="C100" s="41">
        <v>20300000</v>
      </c>
      <c r="D100" s="55">
        <v>0</v>
      </c>
      <c r="E100" s="10">
        <f t="shared" si="1"/>
        <v>0</v>
      </c>
      <c r="F100" s="28"/>
      <c r="G100" s="89" t="e">
        <f t="shared" si="4"/>
        <v>#DIV/0!</v>
      </c>
      <c r="H100" s="55">
        <v>0</v>
      </c>
      <c r="I100" s="17"/>
      <c r="J100" s="17"/>
      <c r="K100" s="17"/>
      <c r="L100" s="17"/>
      <c r="M100" s="17"/>
      <c r="N100" s="17"/>
    </row>
    <row r="101" spans="1:14" ht="23.25" x14ac:dyDescent="0.3">
      <c r="A101" s="18">
        <v>7750</v>
      </c>
      <c r="B101" s="18" t="s">
        <v>110</v>
      </c>
      <c r="C101" s="45">
        <f>SUM(C102:C105)</f>
        <v>148200000</v>
      </c>
      <c r="D101" s="45">
        <f>SUM(D102:D105)</f>
        <v>14944438</v>
      </c>
      <c r="E101" s="20">
        <f t="shared" si="1"/>
        <v>0.10083966261808366</v>
      </c>
      <c r="F101" s="28">
        <v>0.76419999999999999</v>
      </c>
      <c r="G101" s="89">
        <f t="shared" si="4"/>
        <v>0.76423081282815719</v>
      </c>
      <c r="H101" s="45">
        <f>SUM(H102:H105)</f>
        <v>11421000</v>
      </c>
      <c r="I101" s="17"/>
      <c r="J101" s="17"/>
      <c r="K101" s="17"/>
      <c r="L101" s="17"/>
      <c r="M101" s="17"/>
      <c r="N101" s="17"/>
    </row>
    <row r="102" spans="1:14" ht="18.75" x14ac:dyDescent="0.3">
      <c r="A102" s="56">
        <v>7756</v>
      </c>
      <c r="B102" s="87" t="s">
        <v>144</v>
      </c>
      <c r="C102" s="41">
        <v>0</v>
      </c>
      <c r="D102" s="53">
        <v>5684719</v>
      </c>
      <c r="E102" s="10" t="e">
        <f t="shared" si="1"/>
        <v>#DIV/0!</v>
      </c>
      <c r="F102" s="28">
        <v>0.41270000000000001</v>
      </c>
      <c r="G102" s="89">
        <f t="shared" si="4"/>
        <v>0.41268530599313702</v>
      </c>
      <c r="H102" s="53">
        <v>2346000</v>
      </c>
      <c r="I102" s="17"/>
      <c r="J102" s="17"/>
      <c r="K102" s="17"/>
      <c r="L102" s="17"/>
      <c r="M102" s="17"/>
      <c r="N102" s="17"/>
    </row>
    <row r="103" spans="1:14" ht="37.5" x14ac:dyDescent="0.3">
      <c r="A103" s="56"/>
      <c r="B103" s="87" t="s">
        <v>128</v>
      </c>
      <c r="C103" s="41">
        <v>0</v>
      </c>
      <c r="D103" s="53">
        <v>5684719</v>
      </c>
      <c r="E103" s="10" t="e">
        <f t="shared" ref="E103" si="5">(D103/C103)</f>
        <v>#DIV/0!</v>
      </c>
      <c r="F103" s="28"/>
      <c r="G103" s="89">
        <f t="shared" si="4"/>
        <v>0</v>
      </c>
      <c r="H103" s="53"/>
      <c r="I103" s="17"/>
      <c r="J103" s="17"/>
      <c r="K103" s="17"/>
      <c r="L103" s="17"/>
      <c r="M103" s="17"/>
      <c r="N103" s="17"/>
    </row>
    <row r="104" spans="1:14" ht="18.75" x14ac:dyDescent="0.3">
      <c r="A104" s="56">
        <v>7764</v>
      </c>
      <c r="B104" s="25" t="s">
        <v>111</v>
      </c>
      <c r="C104" s="41">
        <v>50000000</v>
      </c>
      <c r="D104" s="57">
        <v>0</v>
      </c>
      <c r="E104" s="10">
        <f t="shared" ref="E104" si="6">(D104/C104)</f>
        <v>0</v>
      </c>
      <c r="F104" s="28"/>
      <c r="G104" s="89" t="e">
        <f t="shared" si="4"/>
        <v>#DIV/0!</v>
      </c>
      <c r="H104" s="57">
        <v>9075000</v>
      </c>
      <c r="I104" s="17"/>
      <c r="J104" s="17"/>
      <c r="K104" s="17"/>
      <c r="L104" s="17"/>
      <c r="M104" s="17"/>
      <c r="N104" s="17"/>
    </row>
    <row r="105" spans="1:14" ht="18.75" x14ac:dyDescent="0.3">
      <c r="A105" s="56">
        <v>7799</v>
      </c>
      <c r="B105" s="25" t="s">
        <v>112</v>
      </c>
      <c r="C105" s="41">
        <v>98200000</v>
      </c>
      <c r="D105" s="58">
        <v>3575000</v>
      </c>
      <c r="E105" s="10">
        <f t="shared" si="1"/>
        <v>3.6405295315682283E-2</v>
      </c>
      <c r="F105" s="28"/>
      <c r="G105" s="89">
        <f t="shared" si="4"/>
        <v>0</v>
      </c>
      <c r="H105" s="58"/>
      <c r="I105" s="17"/>
      <c r="J105" s="17"/>
      <c r="K105" s="17"/>
      <c r="L105" s="17"/>
      <c r="M105" s="17"/>
      <c r="N105" s="17"/>
    </row>
    <row r="106" spans="1:14" ht="23.25" hidden="1" x14ac:dyDescent="0.3">
      <c r="A106" s="59">
        <v>9000</v>
      </c>
      <c r="B106" s="60" t="s">
        <v>113</v>
      </c>
      <c r="C106" s="45">
        <f>C107</f>
        <v>0</v>
      </c>
      <c r="D106" s="45">
        <f>D107</f>
        <v>0</v>
      </c>
      <c r="E106" s="20" t="e">
        <f t="shared" ref="E106:E161" si="7">(D106/C106)</f>
        <v>#DIV/0!</v>
      </c>
      <c r="F106" s="28"/>
      <c r="G106" s="89" t="e">
        <f t="shared" si="4"/>
        <v>#DIV/0!</v>
      </c>
      <c r="H106" s="45">
        <f>H107</f>
        <v>0</v>
      </c>
      <c r="I106" s="17"/>
      <c r="J106" s="17"/>
      <c r="K106" s="17"/>
      <c r="L106" s="17"/>
      <c r="M106" s="17"/>
      <c r="N106" s="17"/>
    </row>
    <row r="107" spans="1:14" ht="18.75" hidden="1" x14ac:dyDescent="0.3">
      <c r="A107" s="56">
        <v>9003</v>
      </c>
      <c r="B107" s="51" t="s">
        <v>114</v>
      </c>
      <c r="C107" s="41"/>
      <c r="D107" s="35"/>
      <c r="E107" s="10" t="e">
        <f t="shared" si="7"/>
        <v>#DIV/0!</v>
      </c>
      <c r="F107" s="28"/>
      <c r="G107" s="89" t="e">
        <f t="shared" si="4"/>
        <v>#DIV/0!</v>
      </c>
      <c r="H107" s="35"/>
      <c r="I107" s="17"/>
      <c r="J107" s="17"/>
      <c r="K107" s="17"/>
      <c r="L107" s="17"/>
      <c r="M107" s="17"/>
      <c r="N107" s="17"/>
    </row>
    <row r="108" spans="1:14" s="65" customFormat="1" ht="39" x14ac:dyDescent="0.25">
      <c r="A108" s="61">
        <v>1.2</v>
      </c>
      <c r="B108" s="62" t="s">
        <v>9</v>
      </c>
      <c r="C108" s="63">
        <f>C109+C111+C118+C120+C122+C125+C132+C134</f>
        <v>1046268000</v>
      </c>
      <c r="D108" s="63">
        <f>D109+D111+D118+D120+D122+D125+D132+D134</f>
        <v>100728800</v>
      </c>
      <c r="E108" s="63"/>
      <c r="F108" s="90">
        <v>0.52580000000000005</v>
      </c>
      <c r="G108" s="89">
        <f t="shared" si="4"/>
        <v>0.52576512377790663</v>
      </c>
      <c r="H108" s="63">
        <f>H109+H111+H118+H120+H122+H125+H132+H134</f>
        <v>52959690</v>
      </c>
      <c r="I108" s="64"/>
      <c r="J108" s="64"/>
      <c r="K108" s="64"/>
      <c r="L108" s="64"/>
      <c r="M108" s="64"/>
      <c r="N108" s="64"/>
    </row>
    <row r="109" spans="1:14" ht="23.25" x14ac:dyDescent="0.3">
      <c r="A109" s="18">
        <v>6100</v>
      </c>
      <c r="B109" s="66" t="s">
        <v>50</v>
      </c>
      <c r="C109" s="45">
        <f>C110</f>
        <v>190000000</v>
      </c>
      <c r="D109" s="45">
        <f>D110</f>
        <v>71500000</v>
      </c>
      <c r="E109" s="20">
        <f t="shared" si="7"/>
        <v>0.37631578947368421</v>
      </c>
      <c r="F109" s="28"/>
      <c r="G109" s="89">
        <f t="shared" si="4"/>
        <v>0</v>
      </c>
      <c r="H109" s="45">
        <f>H110</f>
        <v>0</v>
      </c>
      <c r="I109" s="17"/>
      <c r="J109" s="29"/>
      <c r="K109" s="30"/>
      <c r="L109" s="33"/>
      <c r="M109" s="17"/>
      <c r="N109" s="17"/>
    </row>
    <row r="110" spans="1:14" ht="18.75" x14ac:dyDescent="0.3">
      <c r="A110" s="25">
        <v>6106</v>
      </c>
      <c r="B110" s="25" t="s">
        <v>115</v>
      </c>
      <c r="C110" s="41">
        <v>190000000</v>
      </c>
      <c r="D110" s="35">
        <v>71500000</v>
      </c>
      <c r="E110" s="10">
        <f t="shared" si="7"/>
        <v>0.37631578947368421</v>
      </c>
      <c r="F110" s="28"/>
      <c r="G110" s="89">
        <f t="shared" si="4"/>
        <v>0</v>
      </c>
      <c r="H110" s="35"/>
      <c r="I110" s="17"/>
      <c r="J110" s="15"/>
      <c r="K110" s="16"/>
      <c r="L110" s="22"/>
      <c r="M110" s="17"/>
      <c r="N110" s="17"/>
    </row>
    <row r="111" spans="1:14" ht="23.25" x14ac:dyDescent="0.3">
      <c r="A111" s="67">
        <v>6400</v>
      </c>
      <c r="B111" s="68" t="s">
        <v>116</v>
      </c>
      <c r="C111" s="45">
        <f>SUM(C112:C117)</f>
        <v>166968000</v>
      </c>
      <c r="D111" s="45">
        <f>SUM(D112:D117)</f>
        <v>24228800</v>
      </c>
      <c r="E111" s="20">
        <f t="shared" si="7"/>
        <v>0.14511044032389439</v>
      </c>
      <c r="F111" s="28">
        <v>0.94040000000000001</v>
      </c>
      <c r="G111" s="89">
        <f t="shared" si="4"/>
        <v>0.94043823879020005</v>
      </c>
      <c r="H111" s="45">
        <f>SUM(H112:H117)</f>
        <v>22785690</v>
      </c>
      <c r="I111" s="69"/>
      <c r="J111" s="29"/>
      <c r="K111" s="30"/>
      <c r="L111" s="33"/>
      <c r="M111" s="17"/>
      <c r="N111" s="17"/>
    </row>
    <row r="112" spans="1:14" ht="18.75" x14ac:dyDescent="0.3">
      <c r="A112" s="25">
        <v>6449</v>
      </c>
      <c r="B112" s="25" t="s">
        <v>117</v>
      </c>
      <c r="C112" s="41">
        <v>21600000</v>
      </c>
      <c r="D112" s="35">
        <f>1800000*3</f>
        <v>5400000</v>
      </c>
      <c r="E112" s="10">
        <f t="shared" si="7"/>
        <v>0.25</v>
      </c>
      <c r="F112" s="28">
        <v>1</v>
      </c>
      <c r="G112" s="89">
        <f t="shared" si="4"/>
        <v>1</v>
      </c>
      <c r="H112" s="35">
        <f>3*600000*3</f>
        <v>5400000</v>
      </c>
      <c r="I112" s="17"/>
      <c r="J112" s="15"/>
      <c r="K112" s="16"/>
      <c r="L112" s="22"/>
      <c r="M112" s="17"/>
      <c r="N112" s="17"/>
    </row>
    <row r="113" spans="1:14" ht="18.75" x14ac:dyDescent="0.3">
      <c r="A113" s="25">
        <v>6449</v>
      </c>
      <c r="B113" s="25" t="s">
        <v>118</v>
      </c>
      <c r="C113" s="41">
        <v>12000000</v>
      </c>
      <c r="D113" s="41">
        <v>3000000</v>
      </c>
      <c r="E113" s="10">
        <f t="shared" si="7"/>
        <v>0.25</v>
      </c>
      <c r="F113" s="28">
        <v>1</v>
      </c>
      <c r="G113" s="89">
        <f t="shared" si="4"/>
        <v>1</v>
      </c>
      <c r="H113" s="35">
        <f>3*500000*2</f>
        <v>3000000</v>
      </c>
      <c r="I113" s="17"/>
      <c r="J113" s="29"/>
      <c r="K113" s="30"/>
      <c r="L113" s="33"/>
      <c r="M113" s="17"/>
      <c r="N113" s="17"/>
    </row>
    <row r="114" spans="1:14" ht="18.75" x14ac:dyDescent="0.3">
      <c r="A114" s="25">
        <v>6449</v>
      </c>
      <c r="B114" s="25" t="s">
        <v>119</v>
      </c>
      <c r="C114" s="41">
        <v>4680000</v>
      </c>
      <c r="D114" s="41">
        <v>1170000</v>
      </c>
      <c r="E114" s="10"/>
      <c r="F114" s="28">
        <v>1</v>
      </c>
      <c r="G114" s="89">
        <f t="shared" si="4"/>
        <v>1</v>
      </c>
      <c r="H114" s="41">
        <f>0.3*1300000*3</f>
        <v>1170000</v>
      </c>
      <c r="I114" s="17"/>
      <c r="J114" s="29"/>
      <c r="K114" s="30"/>
      <c r="L114" s="33"/>
      <c r="M114" s="17"/>
      <c r="N114" s="17"/>
    </row>
    <row r="115" spans="1:14" ht="24" hidden="1" customHeight="1" x14ac:dyDescent="0.3">
      <c r="A115" s="25">
        <v>6449</v>
      </c>
      <c r="B115" s="25" t="s">
        <v>120</v>
      </c>
      <c r="C115" s="41"/>
      <c r="D115" s="41"/>
      <c r="E115" s="10" t="e">
        <f t="shared" si="7"/>
        <v>#DIV/0!</v>
      </c>
      <c r="F115" s="28"/>
      <c r="G115" s="89" t="e">
        <f t="shared" si="4"/>
        <v>#DIV/0!</v>
      </c>
      <c r="H115" s="41"/>
      <c r="I115" s="17"/>
      <c r="J115" s="15"/>
      <c r="K115" s="16"/>
      <c r="L115" s="22"/>
      <c r="M115" s="17"/>
      <c r="N115" s="17"/>
    </row>
    <row r="116" spans="1:14" ht="24" customHeight="1" x14ac:dyDescent="0.3">
      <c r="A116" s="25">
        <v>6449</v>
      </c>
      <c r="B116" s="25" t="s">
        <v>121</v>
      </c>
      <c r="C116" s="41">
        <v>16200000</v>
      </c>
      <c r="D116" s="41"/>
      <c r="E116" s="10"/>
      <c r="F116" s="28"/>
      <c r="G116" s="89" t="e">
        <f t="shared" si="4"/>
        <v>#DIV/0!</v>
      </c>
      <c r="H116" s="41"/>
      <c r="I116" s="17"/>
      <c r="J116" s="15"/>
      <c r="K116" s="16"/>
      <c r="L116" s="22"/>
      <c r="M116" s="17"/>
      <c r="N116" s="17"/>
    </row>
    <row r="117" spans="1:14" ht="18.75" x14ac:dyDescent="0.3">
      <c r="A117" s="25">
        <v>6449</v>
      </c>
      <c r="B117" s="25" t="s">
        <v>122</v>
      </c>
      <c r="C117" s="41">
        <v>112488000</v>
      </c>
      <c r="D117" s="41">
        <v>14658800</v>
      </c>
      <c r="E117" s="10">
        <f t="shared" si="7"/>
        <v>0.13031434464120617</v>
      </c>
      <c r="F117" s="28">
        <v>0.90159999999999996</v>
      </c>
      <c r="G117" s="89">
        <f t="shared" si="4"/>
        <v>0.90155333315141761</v>
      </c>
      <c r="H117" s="41">
        <f>22785690-9570000</f>
        <v>13215690</v>
      </c>
      <c r="I117" s="17"/>
      <c r="J117" s="29"/>
      <c r="K117" s="30"/>
      <c r="L117" s="33"/>
      <c r="M117" s="17"/>
      <c r="N117" s="17"/>
    </row>
    <row r="118" spans="1:14" ht="23.25" x14ac:dyDescent="0.3">
      <c r="A118" s="70" t="s">
        <v>123</v>
      </c>
      <c r="B118" s="18" t="s">
        <v>93</v>
      </c>
      <c r="C118" s="45">
        <f>SUM(C119)</f>
        <v>50000000</v>
      </c>
      <c r="D118" s="45">
        <f>D119</f>
        <v>0</v>
      </c>
      <c r="E118" s="20">
        <f t="shared" si="7"/>
        <v>0</v>
      </c>
      <c r="F118" s="28"/>
      <c r="G118" s="89" t="e">
        <f t="shared" si="4"/>
        <v>#DIV/0!</v>
      </c>
      <c r="H118" s="45">
        <f>H119</f>
        <v>8780000</v>
      </c>
      <c r="I118" s="17"/>
      <c r="J118" s="15"/>
      <c r="K118" s="16"/>
      <c r="L118" s="22"/>
      <c r="M118" s="17"/>
      <c r="N118" s="17"/>
    </row>
    <row r="119" spans="1:14" ht="18.75" x14ac:dyDescent="0.3">
      <c r="A119" s="25">
        <v>6758</v>
      </c>
      <c r="B119" s="25" t="s">
        <v>124</v>
      </c>
      <c r="C119" s="41">
        <v>50000000</v>
      </c>
      <c r="D119" s="35"/>
      <c r="E119" s="10">
        <f t="shared" si="7"/>
        <v>0</v>
      </c>
      <c r="F119" s="28"/>
      <c r="G119" s="89" t="e">
        <f t="shared" si="4"/>
        <v>#DIV/0!</v>
      </c>
      <c r="H119" s="35">
        <v>8780000</v>
      </c>
      <c r="I119" s="17"/>
      <c r="J119" s="29"/>
      <c r="K119" s="30"/>
      <c r="L119" s="33"/>
      <c r="M119" s="17"/>
      <c r="N119" s="17"/>
    </row>
    <row r="120" spans="1:14" ht="23.25" hidden="1" x14ac:dyDescent="0.3">
      <c r="A120" s="66">
        <v>6900</v>
      </c>
      <c r="B120" s="18" t="s">
        <v>95</v>
      </c>
      <c r="C120" s="45">
        <f>C121</f>
        <v>0</v>
      </c>
      <c r="D120" s="45">
        <f>D121</f>
        <v>0</v>
      </c>
      <c r="E120" s="20" t="e">
        <f t="shared" si="7"/>
        <v>#DIV/0!</v>
      </c>
      <c r="F120" s="28"/>
      <c r="G120" s="89" t="e">
        <f t="shared" si="4"/>
        <v>#DIV/0!</v>
      </c>
      <c r="H120" s="45">
        <f>H121</f>
        <v>0</v>
      </c>
      <c r="I120" s="17"/>
      <c r="J120" s="15"/>
      <c r="K120" s="16"/>
      <c r="L120" s="22"/>
      <c r="M120" s="17"/>
      <c r="N120" s="17"/>
    </row>
    <row r="121" spans="1:14" ht="18.75" hidden="1" x14ac:dyDescent="0.3">
      <c r="A121" s="25">
        <v>6949</v>
      </c>
      <c r="B121" s="25" t="s">
        <v>101</v>
      </c>
      <c r="C121" s="41"/>
      <c r="D121" s="35">
        <v>0</v>
      </c>
      <c r="E121" s="10" t="e">
        <f t="shared" si="7"/>
        <v>#DIV/0!</v>
      </c>
      <c r="F121" s="28"/>
      <c r="G121" s="89" t="e">
        <f t="shared" si="4"/>
        <v>#DIV/0!</v>
      </c>
      <c r="H121" s="35">
        <v>0</v>
      </c>
      <c r="I121" s="17"/>
      <c r="J121" s="29"/>
      <c r="K121" s="30"/>
      <c r="L121" s="33"/>
      <c r="M121" s="17"/>
      <c r="N121" s="17"/>
    </row>
    <row r="122" spans="1:14" ht="23.25" x14ac:dyDescent="0.3">
      <c r="A122" s="18">
        <v>7000</v>
      </c>
      <c r="B122" s="18" t="s">
        <v>125</v>
      </c>
      <c r="C122" s="45">
        <f>SUM(C123:C124)</f>
        <v>1800000</v>
      </c>
      <c r="D122" s="45">
        <f>SUM(D123:D124)</f>
        <v>0</v>
      </c>
      <c r="E122" s="20">
        <f t="shared" si="7"/>
        <v>0</v>
      </c>
      <c r="F122" s="28"/>
      <c r="G122" s="89" t="e">
        <f t="shared" si="4"/>
        <v>#DIV/0!</v>
      </c>
      <c r="H122" s="45">
        <f>SUM(H123:H124)</f>
        <v>0</v>
      </c>
      <c r="I122" s="17"/>
      <c r="J122" s="29"/>
      <c r="K122" s="30"/>
      <c r="L122" s="33"/>
      <c r="M122" s="17"/>
      <c r="N122" s="17"/>
    </row>
    <row r="123" spans="1:14" ht="18.75" x14ac:dyDescent="0.3">
      <c r="A123" s="25">
        <v>7004</v>
      </c>
      <c r="B123" s="25" t="s">
        <v>126</v>
      </c>
      <c r="C123" s="41">
        <v>1800000</v>
      </c>
      <c r="D123" s="27">
        <v>0</v>
      </c>
      <c r="E123" s="10">
        <f t="shared" si="7"/>
        <v>0</v>
      </c>
      <c r="F123" s="28"/>
      <c r="G123" s="89" t="e">
        <f t="shared" si="4"/>
        <v>#DIV/0!</v>
      </c>
      <c r="H123" s="27">
        <v>0</v>
      </c>
      <c r="I123" s="17"/>
      <c r="J123" s="15"/>
      <c r="K123" s="16"/>
      <c r="L123" s="22"/>
      <c r="M123" s="17"/>
      <c r="N123" s="17"/>
    </row>
    <row r="124" spans="1:14" ht="18.75" hidden="1" x14ac:dyDescent="0.3">
      <c r="A124" s="25">
        <v>7049</v>
      </c>
      <c r="B124" s="25" t="s">
        <v>127</v>
      </c>
      <c r="C124" s="41"/>
      <c r="D124" s="41"/>
      <c r="E124" s="10" t="e">
        <f t="shared" si="7"/>
        <v>#DIV/0!</v>
      </c>
      <c r="F124" s="28"/>
      <c r="G124" s="89" t="e">
        <f t="shared" si="4"/>
        <v>#DIV/0!</v>
      </c>
      <c r="H124" s="41"/>
      <c r="I124" s="17"/>
      <c r="J124" s="29"/>
      <c r="K124" s="30"/>
      <c r="L124" s="33"/>
      <c r="M124" s="17"/>
      <c r="N124" s="17"/>
    </row>
    <row r="125" spans="1:14" ht="23.25" x14ac:dyDescent="0.3">
      <c r="A125" s="18">
        <v>7750</v>
      </c>
      <c r="B125" s="18" t="s">
        <v>110</v>
      </c>
      <c r="C125" s="45">
        <f>SUM(C126:C131)</f>
        <v>176500000</v>
      </c>
      <c r="D125" s="45">
        <f>SUM(D126:D131)</f>
        <v>5000000</v>
      </c>
      <c r="E125" s="20">
        <f t="shared" si="7"/>
        <v>2.8328611898016998E-2</v>
      </c>
      <c r="F125" s="28">
        <v>4.2788000000000004</v>
      </c>
      <c r="G125" s="89">
        <f t="shared" si="4"/>
        <v>4.2788000000000004</v>
      </c>
      <c r="H125" s="45">
        <f>SUM(H126:H131)</f>
        <v>21394000</v>
      </c>
      <c r="I125" s="17"/>
      <c r="J125" s="15"/>
      <c r="K125" s="17"/>
      <c r="L125" s="17"/>
      <c r="M125" s="17"/>
      <c r="N125" s="17"/>
    </row>
    <row r="126" spans="1:14" ht="37.5" x14ac:dyDescent="0.3">
      <c r="A126" s="25">
        <v>7757</v>
      </c>
      <c r="B126" s="71" t="s">
        <v>128</v>
      </c>
      <c r="C126" s="41">
        <v>100000000</v>
      </c>
      <c r="D126" s="72">
        <v>0</v>
      </c>
      <c r="E126" s="10">
        <f t="shared" si="7"/>
        <v>0</v>
      </c>
      <c r="F126" s="28"/>
      <c r="G126" s="89" t="e">
        <f t="shared" si="4"/>
        <v>#DIV/0!</v>
      </c>
      <c r="H126" s="72">
        <v>14894000</v>
      </c>
      <c r="I126" s="17"/>
      <c r="J126" s="15"/>
      <c r="K126" s="17"/>
      <c r="L126" s="17"/>
      <c r="M126" s="17"/>
      <c r="N126" s="17"/>
    </row>
    <row r="127" spans="1:14" ht="18.75" x14ac:dyDescent="0.3">
      <c r="A127" s="25">
        <v>7799</v>
      </c>
      <c r="B127" s="25" t="s">
        <v>129</v>
      </c>
      <c r="C127" s="41">
        <v>58500000</v>
      </c>
      <c r="D127" s="41">
        <v>0</v>
      </c>
      <c r="E127" s="10">
        <f t="shared" si="7"/>
        <v>0</v>
      </c>
      <c r="F127" s="28"/>
      <c r="G127" s="89" t="e">
        <f t="shared" si="4"/>
        <v>#DIV/0!</v>
      </c>
      <c r="H127" s="41">
        <v>0</v>
      </c>
      <c r="I127" s="17"/>
      <c r="J127" s="17"/>
      <c r="K127" s="17"/>
      <c r="L127" s="17"/>
      <c r="M127" s="17"/>
      <c r="N127" s="17"/>
    </row>
    <row r="128" spans="1:14" ht="18.75" x14ac:dyDescent="0.3">
      <c r="A128" s="25">
        <v>7799</v>
      </c>
      <c r="B128" s="25" t="s">
        <v>130</v>
      </c>
      <c r="C128" s="41">
        <v>18000000</v>
      </c>
      <c r="D128" s="41">
        <v>5000000</v>
      </c>
      <c r="E128" s="10">
        <f t="shared" si="7"/>
        <v>0.27777777777777779</v>
      </c>
      <c r="F128" s="28">
        <v>1.3</v>
      </c>
      <c r="G128" s="89">
        <f t="shared" si="4"/>
        <v>1.3</v>
      </c>
      <c r="H128" s="41">
        <v>6500000</v>
      </c>
      <c r="I128" s="17"/>
      <c r="J128" s="17"/>
      <c r="K128" s="17"/>
      <c r="L128" s="17"/>
      <c r="M128" s="17"/>
      <c r="N128" s="17"/>
    </row>
    <row r="129" spans="1:14" ht="18.75" hidden="1" x14ac:dyDescent="0.3">
      <c r="A129" s="25">
        <v>7799</v>
      </c>
      <c r="B129" s="25" t="s">
        <v>131</v>
      </c>
      <c r="C129" s="41"/>
      <c r="D129" s="41"/>
      <c r="E129" s="10" t="e">
        <f t="shared" si="7"/>
        <v>#DIV/0!</v>
      </c>
      <c r="F129" s="28"/>
      <c r="G129" s="89" t="e">
        <f t="shared" si="4"/>
        <v>#DIV/0!</v>
      </c>
      <c r="H129" s="41"/>
      <c r="I129" s="17"/>
      <c r="J129" s="17"/>
      <c r="K129" s="17"/>
      <c r="L129" s="17"/>
      <c r="M129" s="17"/>
      <c r="N129" s="17"/>
    </row>
    <row r="130" spans="1:14" ht="18.75" hidden="1" x14ac:dyDescent="0.3">
      <c r="A130" s="25">
        <v>7799</v>
      </c>
      <c r="B130" s="73" t="s">
        <v>132</v>
      </c>
      <c r="C130" s="41"/>
      <c r="D130" s="41"/>
      <c r="E130" s="10" t="e">
        <f t="shared" si="7"/>
        <v>#DIV/0!</v>
      </c>
      <c r="F130" s="28"/>
      <c r="G130" s="89" t="e">
        <f t="shared" si="4"/>
        <v>#DIV/0!</v>
      </c>
      <c r="H130" s="41"/>
    </row>
    <row r="131" spans="1:14" ht="18.75" hidden="1" x14ac:dyDescent="0.3">
      <c r="A131" s="74">
        <v>7799</v>
      </c>
      <c r="B131" s="73" t="s">
        <v>133</v>
      </c>
      <c r="C131" s="41"/>
      <c r="D131" s="41"/>
      <c r="E131" s="10" t="e">
        <f t="shared" si="7"/>
        <v>#DIV/0!</v>
      </c>
      <c r="F131" s="28"/>
      <c r="G131" s="89" t="e">
        <f t="shared" si="4"/>
        <v>#DIV/0!</v>
      </c>
      <c r="H131" s="41"/>
    </row>
    <row r="132" spans="1:14" s="77" customFormat="1" ht="18.75" hidden="1" x14ac:dyDescent="0.3">
      <c r="A132" s="59">
        <v>9000</v>
      </c>
      <c r="B132" s="60" t="s">
        <v>113</v>
      </c>
      <c r="C132" s="75">
        <f>C133</f>
        <v>0</v>
      </c>
      <c r="D132" s="76">
        <f>D133</f>
        <v>0</v>
      </c>
      <c r="E132" s="20" t="e">
        <f t="shared" si="7"/>
        <v>#DIV/0!</v>
      </c>
      <c r="F132" s="91"/>
      <c r="G132" s="89" t="e">
        <f t="shared" si="4"/>
        <v>#DIV/0!</v>
      </c>
      <c r="H132" s="76">
        <f>H133</f>
        <v>0</v>
      </c>
    </row>
    <row r="133" spans="1:14" ht="18.75" hidden="1" x14ac:dyDescent="0.3">
      <c r="A133" s="56">
        <v>9049</v>
      </c>
      <c r="B133" s="51" t="s">
        <v>110</v>
      </c>
      <c r="C133" s="41"/>
      <c r="D133" s="35">
        <v>0</v>
      </c>
      <c r="E133" s="10" t="e">
        <f t="shared" si="7"/>
        <v>#DIV/0!</v>
      </c>
      <c r="F133" s="28"/>
      <c r="G133" s="89" t="e">
        <f t="shared" si="4"/>
        <v>#DIV/0!</v>
      </c>
      <c r="H133" s="35">
        <v>0</v>
      </c>
    </row>
    <row r="134" spans="1:14" ht="23.25" x14ac:dyDescent="0.3">
      <c r="A134" s="78">
        <v>6950</v>
      </c>
      <c r="B134" s="79" t="s">
        <v>134</v>
      </c>
      <c r="C134" s="45">
        <f>C135</f>
        <v>461000000</v>
      </c>
      <c r="D134" s="45">
        <f>D135</f>
        <v>0</v>
      </c>
      <c r="E134" s="20">
        <f t="shared" si="7"/>
        <v>0</v>
      </c>
      <c r="F134" s="28"/>
      <c r="G134" s="89" t="e">
        <f t="shared" si="4"/>
        <v>#DIV/0!</v>
      </c>
      <c r="H134" s="45">
        <f>H135</f>
        <v>0</v>
      </c>
    </row>
    <row r="135" spans="1:14" ht="18.75" x14ac:dyDescent="0.3">
      <c r="A135" s="25">
        <v>6954</v>
      </c>
      <c r="B135" s="25" t="s">
        <v>141</v>
      </c>
      <c r="C135" s="41">
        <v>461000000</v>
      </c>
      <c r="D135" s="57">
        <v>0</v>
      </c>
      <c r="E135" s="10">
        <f t="shared" si="7"/>
        <v>0</v>
      </c>
      <c r="F135" s="28"/>
      <c r="G135" s="89" t="e">
        <f t="shared" si="4"/>
        <v>#DIV/0!</v>
      </c>
      <c r="H135" s="57">
        <v>0</v>
      </c>
    </row>
    <row r="136" spans="1:14" ht="37.5" hidden="1" x14ac:dyDescent="0.25">
      <c r="A136" s="6">
        <v>4</v>
      </c>
      <c r="B136" s="7" t="s">
        <v>18</v>
      </c>
      <c r="C136" s="6"/>
      <c r="D136" s="6"/>
      <c r="E136" s="80" t="e">
        <f t="shared" si="7"/>
        <v>#DIV/0!</v>
      </c>
      <c r="F136" s="6"/>
    </row>
    <row r="137" spans="1:14" ht="18.75" hidden="1" x14ac:dyDescent="0.25">
      <c r="A137" s="6">
        <v>4.0999999999999996</v>
      </c>
      <c r="B137" s="7" t="s">
        <v>46</v>
      </c>
      <c r="C137" s="6"/>
      <c r="D137" s="6"/>
      <c r="E137" s="80" t="e">
        <f t="shared" si="7"/>
        <v>#DIV/0!</v>
      </c>
      <c r="F137" s="6"/>
    </row>
    <row r="138" spans="1:14" ht="37.5" hidden="1" x14ac:dyDescent="0.25">
      <c r="A138" s="6">
        <v>4.2</v>
      </c>
      <c r="B138" s="7" t="s">
        <v>7</v>
      </c>
      <c r="C138" s="6"/>
      <c r="D138" s="6"/>
      <c r="E138" s="80" t="e">
        <f t="shared" si="7"/>
        <v>#DIV/0!</v>
      </c>
      <c r="F138" s="6"/>
    </row>
    <row r="139" spans="1:14" ht="18.75" hidden="1" x14ac:dyDescent="0.25">
      <c r="A139" s="6">
        <v>5</v>
      </c>
      <c r="B139" s="7" t="s">
        <v>19</v>
      </c>
      <c r="C139" s="6"/>
      <c r="D139" s="6"/>
      <c r="E139" s="80" t="e">
        <f t="shared" si="7"/>
        <v>#DIV/0!</v>
      </c>
      <c r="F139" s="6"/>
    </row>
    <row r="140" spans="1:14" ht="18.75" hidden="1" x14ac:dyDescent="0.25">
      <c r="A140" s="6">
        <v>5.0999999999999996</v>
      </c>
      <c r="B140" s="7" t="s">
        <v>46</v>
      </c>
      <c r="C140" s="6"/>
      <c r="D140" s="6"/>
      <c r="E140" s="80" t="e">
        <f t="shared" si="7"/>
        <v>#DIV/0!</v>
      </c>
      <c r="F140" s="6"/>
    </row>
    <row r="141" spans="1:14" ht="37.5" hidden="1" x14ac:dyDescent="0.25">
      <c r="A141" s="6">
        <v>5.2</v>
      </c>
      <c r="B141" s="7" t="s">
        <v>7</v>
      </c>
      <c r="C141" s="6"/>
      <c r="D141" s="6"/>
      <c r="E141" s="80" t="e">
        <f t="shared" si="7"/>
        <v>#DIV/0!</v>
      </c>
      <c r="F141" s="6"/>
    </row>
    <row r="142" spans="1:14" ht="18.75" hidden="1" x14ac:dyDescent="0.25">
      <c r="A142" s="6">
        <v>6</v>
      </c>
      <c r="B142" s="7" t="s">
        <v>20</v>
      </c>
      <c r="C142" s="6"/>
      <c r="D142" s="6"/>
      <c r="E142" s="80" t="e">
        <f t="shared" si="7"/>
        <v>#DIV/0!</v>
      </c>
      <c r="F142" s="6"/>
    </row>
    <row r="143" spans="1:14" ht="18.75" hidden="1" x14ac:dyDescent="0.25">
      <c r="A143" s="6">
        <v>6.1</v>
      </c>
      <c r="B143" s="7" t="s">
        <v>46</v>
      </c>
      <c r="C143" s="6"/>
      <c r="D143" s="6"/>
      <c r="E143" s="80" t="e">
        <f t="shared" si="7"/>
        <v>#DIV/0!</v>
      </c>
      <c r="F143" s="6"/>
    </row>
    <row r="144" spans="1:14" ht="37.5" hidden="1" x14ac:dyDescent="0.25">
      <c r="A144" s="6">
        <v>6.2</v>
      </c>
      <c r="B144" s="7" t="s">
        <v>7</v>
      </c>
      <c r="C144" s="6"/>
      <c r="D144" s="6"/>
      <c r="E144" s="80" t="e">
        <f t="shared" si="7"/>
        <v>#DIV/0!</v>
      </c>
      <c r="F144" s="6"/>
    </row>
    <row r="145" spans="1:6" ht="18.75" hidden="1" x14ac:dyDescent="0.25">
      <c r="A145" s="6">
        <v>7</v>
      </c>
      <c r="B145" s="7" t="s">
        <v>21</v>
      </c>
      <c r="C145" s="6"/>
      <c r="D145" s="6"/>
      <c r="E145" s="80" t="e">
        <f t="shared" si="7"/>
        <v>#DIV/0!</v>
      </c>
      <c r="F145" s="6"/>
    </row>
    <row r="146" spans="1:6" ht="18.75" hidden="1" x14ac:dyDescent="0.25">
      <c r="A146" s="6">
        <v>7.1</v>
      </c>
      <c r="B146" s="7" t="s">
        <v>46</v>
      </c>
      <c r="C146" s="6"/>
      <c r="D146" s="6"/>
      <c r="E146" s="80" t="e">
        <f t="shared" si="7"/>
        <v>#DIV/0!</v>
      </c>
      <c r="F146" s="6"/>
    </row>
    <row r="147" spans="1:6" ht="37.5" hidden="1" x14ac:dyDescent="0.25">
      <c r="A147" s="6">
        <v>7.2</v>
      </c>
      <c r="B147" s="7" t="s">
        <v>7</v>
      </c>
      <c r="C147" s="6"/>
      <c r="D147" s="6"/>
      <c r="E147" s="80" t="e">
        <f t="shared" si="7"/>
        <v>#DIV/0!</v>
      </c>
      <c r="F147" s="6"/>
    </row>
    <row r="148" spans="1:6" ht="18.75" hidden="1" x14ac:dyDescent="0.25">
      <c r="A148" s="6">
        <v>8</v>
      </c>
      <c r="B148" s="7" t="s">
        <v>22</v>
      </c>
      <c r="C148" s="6"/>
      <c r="D148" s="6"/>
      <c r="E148" s="80" t="e">
        <f t="shared" si="7"/>
        <v>#DIV/0!</v>
      </c>
      <c r="F148" s="6"/>
    </row>
    <row r="149" spans="1:6" ht="18.75" hidden="1" x14ac:dyDescent="0.25">
      <c r="A149" s="6">
        <v>8.1</v>
      </c>
      <c r="B149" s="7" t="s">
        <v>46</v>
      </c>
      <c r="C149" s="6"/>
      <c r="D149" s="6"/>
      <c r="E149" s="80" t="e">
        <f t="shared" si="7"/>
        <v>#DIV/0!</v>
      </c>
      <c r="F149" s="6"/>
    </row>
    <row r="150" spans="1:6" ht="37.5" hidden="1" x14ac:dyDescent="0.25">
      <c r="A150" s="6">
        <v>8.1999999999999993</v>
      </c>
      <c r="B150" s="7" t="s">
        <v>7</v>
      </c>
      <c r="C150" s="6"/>
      <c r="D150" s="6"/>
      <c r="E150" s="80" t="e">
        <f t="shared" si="7"/>
        <v>#DIV/0!</v>
      </c>
      <c r="F150" s="6"/>
    </row>
    <row r="151" spans="1:6" ht="37.5" hidden="1" x14ac:dyDescent="0.25">
      <c r="A151" s="6">
        <v>9</v>
      </c>
      <c r="B151" s="7" t="s">
        <v>23</v>
      </c>
      <c r="C151" s="6"/>
      <c r="D151" s="6"/>
      <c r="E151" s="80" t="e">
        <f t="shared" si="7"/>
        <v>#DIV/0!</v>
      </c>
      <c r="F151" s="6"/>
    </row>
    <row r="152" spans="1:6" ht="18.75" hidden="1" x14ac:dyDescent="0.25">
      <c r="A152" s="6">
        <v>9.1</v>
      </c>
      <c r="B152" s="7" t="s">
        <v>46</v>
      </c>
      <c r="C152" s="6"/>
      <c r="D152" s="6"/>
      <c r="E152" s="80" t="e">
        <f t="shared" si="7"/>
        <v>#DIV/0!</v>
      </c>
      <c r="F152" s="6"/>
    </row>
    <row r="153" spans="1:6" ht="37.5" hidden="1" x14ac:dyDescent="0.25">
      <c r="A153" s="6">
        <v>9.1999999999999993</v>
      </c>
      <c r="B153" s="7" t="s">
        <v>7</v>
      </c>
      <c r="C153" s="6"/>
      <c r="D153" s="6"/>
      <c r="E153" s="80" t="e">
        <f t="shared" si="7"/>
        <v>#DIV/0!</v>
      </c>
      <c r="F153" s="6"/>
    </row>
    <row r="154" spans="1:6" ht="18.75" hidden="1" x14ac:dyDescent="0.25">
      <c r="A154" s="6">
        <v>10</v>
      </c>
      <c r="B154" s="7" t="s">
        <v>24</v>
      </c>
      <c r="C154" s="6"/>
      <c r="D154" s="6"/>
      <c r="E154" s="80" t="e">
        <f t="shared" si="7"/>
        <v>#DIV/0!</v>
      </c>
      <c r="F154" s="6"/>
    </row>
    <row r="155" spans="1:6" ht="18.75" hidden="1" x14ac:dyDescent="0.25">
      <c r="A155" s="6">
        <v>10.1</v>
      </c>
      <c r="B155" s="7" t="s">
        <v>46</v>
      </c>
      <c r="C155" s="6"/>
      <c r="D155" s="6"/>
      <c r="E155" s="80" t="e">
        <f t="shared" si="7"/>
        <v>#DIV/0!</v>
      </c>
      <c r="F155" s="6"/>
    </row>
    <row r="156" spans="1:6" ht="37.5" hidden="1" x14ac:dyDescent="0.25">
      <c r="A156" s="6">
        <v>10.199999999999999</v>
      </c>
      <c r="B156" s="7" t="s">
        <v>7</v>
      </c>
      <c r="C156" s="6"/>
      <c r="D156" s="6"/>
      <c r="E156" s="80" t="e">
        <f t="shared" si="7"/>
        <v>#DIV/0!</v>
      </c>
      <c r="F156" s="6"/>
    </row>
    <row r="157" spans="1:6" ht="18.75" hidden="1" x14ac:dyDescent="0.25">
      <c r="A157" s="6">
        <v>11</v>
      </c>
      <c r="B157" s="7" t="s">
        <v>25</v>
      </c>
      <c r="C157" s="6"/>
      <c r="D157" s="6"/>
      <c r="E157" s="80" t="e">
        <f t="shared" si="7"/>
        <v>#DIV/0!</v>
      </c>
      <c r="F157" s="6"/>
    </row>
    <row r="158" spans="1:6" ht="18.75" hidden="1" x14ac:dyDescent="0.25">
      <c r="A158" s="6">
        <v>1</v>
      </c>
      <c r="B158" s="7" t="s">
        <v>26</v>
      </c>
      <c r="C158" s="6"/>
      <c r="D158" s="6"/>
      <c r="E158" s="80" t="e">
        <f t="shared" si="7"/>
        <v>#DIV/0!</v>
      </c>
      <c r="F158" s="6"/>
    </row>
    <row r="159" spans="1:6" ht="37.5" hidden="1" x14ac:dyDescent="0.25">
      <c r="A159" s="6"/>
      <c r="B159" s="81" t="s">
        <v>27</v>
      </c>
      <c r="C159" s="6"/>
      <c r="D159" s="6"/>
      <c r="E159" s="80" t="e">
        <f t="shared" si="7"/>
        <v>#DIV/0!</v>
      </c>
      <c r="F159" s="6"/>
    </row>
    <row r="160" spans="1:6" ht="18.75" hidden="1" x14ac:dyDescent="0.25">
      <c r="A160" s="6">
        <v>2</v>
      </c>
      <c r="B160" s="7" t="s">
        <v>25</v>
      </c>
      <c r="C160" s="6"/>
      <c r="D160" s="6"/>
      <c r="E160" s="80" t="e">
        <f t="shared" si="7"/>
        <v>#DIV/0!</v>
      </c>
      <c r="F160" s="6"/>
    </row>
    <row r="161" spans="1:6" ht="37.5" hidden="1" x14ac:dyDescent="0.25">
      <c r="A161" s="6"/>
      <c r="B161" s="81" t="s">
        <v>28</v>
      </c>
      <c r="C161" s="6"/>
      <c r="D161" s="6"/>
      <c r="E161" s="80" t="e">
        <f t="shared" si="7"/>
        <v>#DIV/0!</v>
      </c>
      <c r="F161" s="6"/>
    </row>
    <row r="162" spans="1:6" ht="18.75" x14ac:dyDescent="0.3">
      <c r="A162" s="82"/>
      <c r="B162" s="43"/>
      <c r="C162" s="43"/>
      <c r="D162" s="43"/>
      <c r="E162" s="43"/>
      <c r="F162" s="43"/>
    </row>
    <row r="163" spans="1:6" ht="15.75" customHeight="1" x14ac:dyDescent="0.3">
      <c r="A163" s="143"/>
      <c r="B163" s="43"/>
      <c r="C163" s="43"/>
      <c r="D163" s="138" t="s">
        <v>179</v>
      </c>
      <c r="E163" s="138"/>
      <c r="F163" s="138"/>
    </row>
    <row r="164" spans="1:6" ht="18.75" x14ac:dyDescent="0.3">
      <c r="A164" s="143"/>
      <c r="B164" s="43"/>
      <c r="C164" s="43"/>
      <c r="D164" s="136" t="s">
        <v>135</v>
      </c>
      <c r="E164" s="136"/>
      <c r="F164" s="136"/>
    </row>
    <row r="168" spans="1:6" ht="18.75" x14ac:dyDescent="0.3">
      <c r="D168" s="141"/>
      <c r="E168" s="141"/>
      <c r="F168" s="141"/>
    </row>
  </sheetData>
  <mergeCells count="15">
    <mergeCell ref="D168:F168"/>
    <mergeCell ref="A7:A8"/>
    <mergeCell ref="B7:B8"/>
    <mergeCell ref="C7:C8"/>
    <mergeCell ref="D7:D8"/>
    <mergeCell ref="E7:F7"/>
    <mergeCell ref="A163:A164"/>
    <mergeCell ref="D163:F163"/>
    <mergeCell ref="D164:F164"/>
    <mergeCell ref="A6:F6"/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3" sqref="I13"/>
    </sheetView>
  </sheetViews>
  <sheetFormatPr defaultRowHeight="15" x14ac:dyDescent="0.25"/>
  <cols>
    <col min="1" max="1" width="9.140625" customWidth="1"/>
  </cols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qt 2017</vt:lpstr>
      <vt:lpstr>du toan</vt:lpstr>
      <vt:lpstr>quy II 2018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2018-08-01T00:22:30Z</cp:lastPrinted>
  <dcterms:created xsi:type="dcterms:W3CDTF">2018-07-31T22:59:09Z</dcterms:created>
  <dcterms:modified xsi:type="dcterms:W3CDTF">2018-09-20T02:12:45Z</dcterms:modified>
</cp:coreProperties>
</file>